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8" yWindow="-108" windowWidth="23256" windowHeight="12456"/>
  </bookViews>
  <sheets>
    <sheet name="Cân đối ngân sách ( 60 tt342) " sheetId="4" r:id="rId1"/>
    <sheet name="BS 02 QUYET TOÁN THU" sheetId="2" r:id="rId2"/>
    <sheet name="QUYẾT TOÁN CHI" sheetId="12" r:id="rId3"/>
    <sheet name="Mục tiêu NTM" sheetId="16" r:id="rId4"/>
    <sheet name="THU THEO MLNS1" sheetId="18" r:id="rId5"/>
    <sheet name="CHI THEO MLNS" sheetId="19" r:id="rId6"/>
    <sheet name="B65" sheetId="24" r:id="rId7"/>
    <sheet name="B71" sheetId="25" r:id="rId8"/>
    <sheet name="b72" sheetId="27" r:id="rId9"/>
    <sheet name="DỰ PHÒNG" sheetId="20" r:id="rId10"/>
    <sheet name="KHẮC PHỤC THIÊN TAI" sheetId="22" r:id="rId11"/>
    <sheet name="CHUYỂN NGUỒN" sheetId="23"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Goi8" hidden="1">{"'Sheet1'!$L$16"}</definedName>
    <definedName name="_______PA3"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Goi8" hidden="1">{"'Sheet1'!$L$16"}</definedName>
    <definedName name="______PA3"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Goi8" hidden="1">{"'Sheet1'!$L$16"}</definedName>
    <definedName name="_____PA3"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Cty501"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lk2" hidden="1">{"'Sheet1'!$L$16"}</definedName>
    <definedName name="____M2" hidden="1">{"'Sheet1'!$L$16"}</definedName>
    <definedName name="____m4" hidden="1">{"'Sheet1'!$L$16"}</definedName>
    <definedName name="____PA3"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Cty501" hidden="1">{"'Sheet1'!$L$16"}</definedName>
    <definedName name="___d1500" hidden="1">{"'Sheet1'!$L$16"}</definedName>
    <definedName name="___Goi8" hidden="1">{"'Sheet1'!$L$16"}</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u1" hidden="1">{"'Sheet1'!$L$16"}</definedName>
    <definedName name="___hu2" hidden="1">{"'Sheet1'!$L$16"}</definedName>
    <definedName name="___hu5" hidden="1">{"'Sheet1'!$L$16"}</definedName>
    <definedName name="___hu6" hidden="1">{"'Sheet1'!$L$16"}</definedName>
    <definedName name="___Lan1" hidden="1">{"'Sheet1'!$L$16"}</definedName>
    <definedName name="___LAN3" hidden="1">{"'Sheet1'!$L$16"}</definedName>
    <definedName name="___lk2" hidden="1">{"'Sheet1'!$L$16"}</definedName>
    <definedName name="___M2" hidden="1">{"'Sheet1'!$L$16"}</definedName>
    <definedName name="___m4" hidden="1">{"'Sheet1'!$L$16"}</definedName>
    <definedName name="___PA3" hidden="1">{"'Sheet1'!$L$16"}</definedName>
    <definedName name="___tt3" hidden="1">{"'Sheet1'!$L$16"}</definedName>
    <definedName name="___VLP2"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ac3">#N/A</definedName>
    <definedName name="__Cty501" hidden="1">{"'Sheet1'!$L$16"}</definedName>
    <definedName name="__d1500" hidden="1">{"'Sheet1'!$L$16"}</definedName>
    <definedName name="__D2">[1]SL!$E$5</definedName>
    <definedName name="__DT12" hidden="1">{"'Sheet1'!$L$16"}</definedName>
    <definedName name="__Goi8" hidden="1">{"'Sheet1'!$L$16"}</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6" hidden="1">{"'Sheet1'!$L$16"}</definedName>
    <definedName name="__h7" hidden="1">{"'Sheet1'!$L$16"}</definedName>
    <definedName name="__h8" hidden="1">{"'Sheet1'!$L$16"}</definedName>
    <definedName name="__h9" hidden="1">{"'Sheet1'!$L$16"}</definedName>
    <definedName name="__hsm2">1.1289</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m4" hidden="1">{"'Sheet1'!$L$16"}</definedName>
    <definedName name="__PA3" hidden="1">{"'Sheet1'!$L$16"}</definedName>
    <definedName name="__s6">{"ÿÿÿÿÿ"}</definedName>
    <definedName name="__tt3" hidden="1">{"'Sheet1'!$L$16"}</definedName>
    <definedName name="__VLP2" hidden="1">{"'Sheet1'!$L$16"}</definedName>
    <definedName name="_01_11_2001">#N/A</definedName>
    <definedName name="_1000A01">#N/A</definedName>
    <definedName name="_40x4">5100</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bac4">#N/A</definedName>
    <definedName name="_bac5">#N/A</definedName>
    <definedName name="_ben10">#N/A</definedName>
    <definedName name="_ben12">#N/A</definedName>
    <definedName name="_Builtin155" hidden="1">#N/A</definedName>
    <definedName name="_cau10">#N/A</definedName>
    <definedName name="_cau16">'[2]R&amp;P'!$G$225</definedName>
    <definedName name="_cau25">'[2]R&amp;P'!$G$226</definedName>
    <definedName name="_cau40">'[2]R&amp;P'!$G$227</definedName>
    <definedName name="_cau50">'[2]R&amp;P'!$G$228</definedName>
    <definedName name="_cau60">#N/A</definedName>
    <definedName name="_cau63">#N/A</definedName>
    <definedName name="_cau7">#N/A</definedName>
    <definedName name="_ckn12">#N/A</definedName>
    <definedName name="_Cty501" hidden="1">{"'Sheet1'!$L$16"}</definedName>
    <definedName name="_D1">[1]SL!$E$5</definedName>
    <definedName name="_d1500" hidden="1">{"'Sheet1'!$L$16"}</definedName>
    <definedName name="_Fill" hidden="1">#REF!</definedName>
    <definedName name="_xlnm._FilterDatabase" hidden="1">#REF!</definedName>
    <definedName name="_g1">#N/A</definedName>
    <definedName name="_G15">[3]XL4Poppy!$C$4</definedName>
    <definedName name="_g2">#N/A</definedName>
    <definedName name="_Goi8" hidden="1">{"'Sheet1'!$L$16"}</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6" hidden="1">{"'Sheet1'!$L$16"}</definedName>
    <definedName name="_h7" hidden="1">{"'Sheet1'!$L$16"}</definedName>
    <definedName name="_h8" hidden="1">{"'Sheet1'!$L$16"}</definedName>
    <definedName name="_h9" hidden="1">{"'Sheet1'!$L$16"}</definedName>
    <definedName name="_han23">#N/A</definedName>
    <definedName name="_hh1">[4]XL4Poppy!$C$9</definedName>
    <definedName name="_hh2">[4]XL4Poppy!$A$15</definedName>
    <definedName name="_hh3">[4]XL4Poppy!$C$27</definedName>
    <definedName name="_hsm2">1.1289</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n12">#N/A</definedName>
    <definedName name="_L1">[5]XL4Poppy!$C$4</definedName>
    <definedName name="_L6">[6]XL4Poppy!$C$31</definedName>
    <definedName name="_Lan1" hidden="1">{"'Sheet1'!$L$16"}</definedName>
    <definedName name="_LAN3" hidden="1">{"'Sheet1'!$L$16"}</definedName>
    <definedName name="_lk2" hidden="1">{"'Sheet1'!$L$16"}</definedName>
    <definedName name="_lu8">#N/A</definedName>
    <definedName name="_M1">[5]XL4Poppy!$C$4</definedName>
    <definedName name="_M2" hidden="1">{"'Sheet1'!$L$16"}</definedName>
    <definedName name="_m4" hidden="1">{"'Sheet1'!$L$16"}</definedName>
    <definedName name="_mix6">'[2]R&amp;P'!$G$207</definedName>
    <definedName name="_Order1" hidden="1">255</definedName>
    <definedName name="_Order2" hidden="1">255</definedName>
    <definedName name="_oto12">'[2]R&amp;P'!$G$198</definedName>
    <definedName name="_oto5">#N/A</definedName>
    <definedName name="_oto7">#N/A</definedName>
    <definedName name="_PA3" hidden="1">{"'Sheet1'!$L$16"}</definedName>
    <definedName name="_R">#N/A</definedName>
    <definedName name="_rai100">#N/A</definedName>
    <definedName name="_rai20">#N/A</definedName>
    <definedName name="_s6">{"ÿÿÿÿÿ"}</definedName>
    <definedName name="_san108">'[2]R&amp;P'!$G$160</definedName>
    <definedName name="_sl2">#N/A</definedName>
    <definedName name="_Sort" hidden="1">#REF!</definedName>
    <definedName name="_toi3">#N/A</definedName>
    <definedName name="_toi5">#N/A</definedName>
    <definedName name="_tt3" hidden="1">{"'Sheet1'!$L$16"}</definedName>
    <definedName name="_ui108">'[2]R&amp;P'!$G$146</definedName>
    <definedName name="_ui140">#N/A</definedName>
    <definedName name="_ui180">'[2]R&amp;P'!$G$150</definedName>
    <definedName name="_VLP2" hidden="1">{"'Sheet1'!$L$16"}</definedName>
    <definedName name="_xm40">'[2]R&amp;P'!$G$27</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ccessDatabase" hidden="1">"C:\My Documents\LeBinh\Xls\VP Cong ty\FORM.mdb"</definedName>
    <definedName name="add">[2]Names!$D$6</definedName>
    <definedName name="afdf" hidden="1">{"'Sheet1'!$L$16"}</definedName>
    <definedName name="ALPIN">#N/A</definedName>
    <definedName name="ALPJYOU">#N/A</definedName>
    <definedName name="ALPTOI">#N/A</definedName>
    <definedName name="anscount" hidden="1">1</definedName>
    <definedName name="AS2DocOpenMode" hidden="1">"AS2DocumentEdit"</definedName>
    <definedName name="bac2.5">#N/A</definedName>
    <definedName name="bac3.5">#N/A</definedName>
    <definedName name="bac4.5">#N/A</definedName>
    <definedName name="banQL" hidden="1">{"'Sheet1'!$L$16"}</definedName>
    <definedName name="BCBo" hidden="1">{"'Sheet1'!$L$16"}</definedName>
    <definedName name="bdd">1.5</definedName>
    <definedName name="Bgiang" hidden="1">{"'Sheet1'!$L$16"}</definedName>
    <definedName name="BHDB" hidden="1">{"'Sheet1'!$L$16"}</definedName>
    <definedName name="biencn1200x1000">'[2]R&amp;P'!$G$106</definedName>
    <definedName name="biencn1600x1000">'[2]R&amp;P'!$G$107</definedName>
    <definedName name="biencn400x400">'[2]R&amp;P'!$G$104</definedName>
    <definedName name="biencn800x600">'[2]R&amp;P'!$G$105</definedName>
    <definedName name="bientamgiac900">'[2]R&amp;P'!$G$103</definedName>
    <definedName name="bientron900">'[2]R&amp;P'!$G$102</definedName>
    <definedName name="binh" hidden="1">{"'Sheet1'!$L$16"}</definedName>
    <definedName name="bombt50">'[2]R&amp;P'!$G$271</definedName>
    <definedName name="bombt60">'[2]R&amp;P'!$G$272</definedName>
    <definedName name="bomnuoc">#N/A</definedName>
    <definedName name="bomnuoc20cv">#N/A</definedName>
    <definedName name="bomnuoc20kw">'[2]R&amp;P'!$G$305</definedName>
    <definedName name="bomvua">#N/A</definedName>
    <definedName name="bomvua1.5">'[2]R&amp;P'!$G$277</definedName>
    <definedName name="btkn">#N/A</definedName>
    <definedName name="btl" hidden="1">{"'Sheet1'!$L$16"}</definedName>
    <definedName name="btm">#N/A</definedName>
    <definedName name="BTRAM">#REF!</definedName>
    <definedName name="bua1.2">'[2]R&amp;P'!$G$371</definedName>
    <definedName name="bua1.8">'[2]R&amp;P'!$G$372</definedName>
    <definedName name="bua3.5">#N/A</definedName>
    <definedName name="buacan">#N/A</definedName>
    <definedName name="buarung">#N/A</definedName>
    <definedName name="buarung170">'[2]R&amp;P'!$G$378</definedName>
    <definedName name="bùc">{"Book1","Dt tonghop.xls"}</definedName>
    <definedName name="Bulongma">8700</definedName>
    <definedName name="Button_1">"FORM_Bao_cao_cong_no_List"</definedName>
    <definedName name="CACAU">298161</definedName>
    <definedName name="capdul">'[2]R&amp;P'!$G$54</definedName>
    <definedName name="casing">#N/A</definedName>
    <definedName name="catcap">'[2]R&amp;P'!$G$355</definedName>
    <definedName name="catdap">#N/A</definedName>
    <definedName name="CATIN">#N/A</definedName>
    <definedName name="CATJYOU">#N/A</definedName>
    <definedName name="catong">#N/A</definedName>
    <definedName name="CATREC">#N/A</definedName>
    <definedName name="CATSYU">#N/A</definedName>
    <definedName name="catthep">#N/A</definedName>
    <definedName name="catuon">#N/A</definedName>
    <definedName name="caunoi30">'[2]R&amp;P'!$G$232</definedName>
    <definedName name="cayxoi108">#N/A</definedName>
    <definedName name="cayxoi110">#N/A</definedName>
    <definedName name="cayxoi75">#N/A</definedName>
    <definedName name="ccc" hidden="1">{"'Sheet1'!$L$16"}</definedName>
    <definedName name="CCDohutam1" hidden="1">{"'Sheet1'!$L$16"}</definedName>
    <definedName name="chilk" hidden="1">{"'Sheet1'!$L$16"}</definedName>
    <definedName name="chl" hidden="1">{"'Sheet1'!$L$16"}</definedName>
    <definedName name="choiquet">#N/A</definedName>
    <definedName name="chung">66</definedName>
    <definedName name="chuyen" hidden="1">{"'Sheet1'!$L$16"}</definedName>
    <definedName name="ckn">#N/A</definedName>
    <definedName name="ckna">#N/A</definedName>
    <definedName name="CLVC3">0.1</definedName>
    <definedName name="coctram6m">'[2]R&amp;P'!$G$90</definedName>
    <definedName name="cocvt">#N/A</definedName>
    <definedName name="Code" hidden="1">#REF!</definedName>
    <definedName name="Combined_A">#N/A</definedName>
    <definedName name="Combined_B">#N/A</definedName>
    <definedName name="cong">#N/A</definedName>
    <definedName name="CONGPA1" hidden="1">{"'Sheet1'!$L$16"}</definedName>
    <definedName name="cotbienbao">'[2]R&amp;P'!$G$100</definedName>
    <definedName name="Cotsatma">9726</definedName>
    <definedName name="Cotthepma">9726</definedName>
    <definedName name="CP" hidden="1">#REF!</definedName>
    <definedName name="ct" hidden="1">{"'Sheet1'!$L$16"}</definedName>
    <definedName name="CTCT1" hidden="1">{"'Sheet1'!$L$16"}</definedName>
    <definedName name="ctieu" hidden="1">{"'Sheet1'!$L$16"}</definedName>
    <definedName name="CTY_TNHH_SX_TM__NHÖ_QUYEÀN">#N/A</definedName>
    <definedName name="cuaong">#N/A</definedName>
    <definedName name="cuonong">#N/A</definedName>
    <definedName name="cutback">'[2]R&amp;P'!$G$24</definedName>
    <definedName name="d" hidden="1">{"'Sheet1'!$L$16"}</definedName>
    <definedName name="Ð">#N/A</definedName>
    <definedName name="da1x0.5">#N/A</definedName>
    <definedName name="da1x1">'[2]R&amp;P'!$G$39</definedName>
    <definedName name="dacat">#N/A</definedName>
    <definedName name="damban1">#N/A</definedName>
    <definedName name="damban1kw">'[2]R&amp;P'!$G$281</definedName>
    <definedName name="damcoc60">'[2]R&amp;P'!$G$164</definedName>
    <definedName name="damcoc80">'[2]R&amp;P'!$G$165</definedName>
    <definedName name="damdui1.5">'[2]R&amp;P'!$G$286</definedName>
    <definedName name="dao0.4">#N/A</definedName>
    <definedName name="dao0.6">#N/A</definedName>
    <definedName name="dao0.65">'[2]R&amp;P'!$G$124</definedName>
    <definedName name="dao0.8">#N/A</definedName>
    <definedName name="dao1.0">'[2]R&amp;P'!$G$125</definedName>
    <definedName name="dao1.2">#N/A</definedName>
    <definedName name="dao1.25">#N/A</definedName>
    <definedName name="data1" hidden="1">#REF!</definedName>
    <definedName name="data3" hidden="1">#REF!</definedName>
    <definedName name="_xlnm.Database">#REF!</definedName>
    <definedName name="daychay">#N/A</definedName>
    <definedName name="DCL_22">12117600</definedName>
    <definedName name="DCL_35">25490000</definedName>
    <definedName name="dđ" hidden="1">{"'Sheet1'!$L$16"}</definedName>
    <definedName name="ddd" hidden="1">{"'Sheet1'!$L$16"}</definedName>
    <definedName name="dec" hidden="1">{"Offgrid",#N/A,FALSE,"OFFGRID";"Region",#N/A,FALSE,"REGION";"Offgrid -2",#N/A,FALSE,"OFFGRID";"WTP",#N/A,FALSE,"WTP";"WTP -2",#N/A,FALSE,"WTP";"Project",#N/A,FALSE,"PROJECT";"Summary -2",#N/A,FALSE,"SUMMARY"}</definedName>
    <definedName name="Delta">#N/A</definedName>
    <definedName name="DenDK" hidden="1">{"'Sheet1'!$L$16"}</definedName>
    <definedName name="DFD" hidden="1">{"'Sheet1'!$L$16"}</definedName>
    <definedName name="dflk">#N/A</definedName>
    <definedName name="DGCT_T.Quy_P.Thuy_Q">#N/A</definedName>
    <definedName name="DGCT_TRAUQUYPHUTHUY_HN">#N/A</definedName>
    <definedName name="dgfg" hidden="1">{"'Sheet1'!$L$16"}</definedName>
    <definedName name="dien" hidden="1">{"'Sheet1'!$L$16"}</definedName>
    <definedName name="dienluc" hidden="1">{#N/A,#N/A,FALSE,"Chi tiÆt"}</definedName>
    <definedName name="dinhkhongphanquang">'[2]R&amp;P'!$G$110</definedName>
    <definedName name="dinhphanquang">'[2]R&amp;P'!$G$109</definedName>
    <definedName name="Discount" hidden="1">#REF!</definedName>
    <definedName name="display_area_2" hidden="1">#REF!</definedName>
    <definedName name="Document_array">{"Book1"}</definedName>
    <definedName name="Dong_A">#N/A</definedName>
    <definedName name="Dong_B">#N/A</definedName>
    <definedName name="Drop1">"Drop Down 3"</definedName>
    <definedName name="Drop2">#N/A</definedName>
    <definedName name="Drop3">#N/A</definedName>
    <definedName name="drop4">#N/A</definedName>
    <definedName name="dsfsdf" hidden="1">{"'Sheet1'!$L$16"}</definedName>
    <definedName name="dsjk" hidden="1">{"'Sheet1'!$L$16"}</definedName>
    <definedName name="DSTD_Clear">#N/A</definedName>
    <definedName name="dt10.1" hidden="1">{"'Sheet1'!$L$16"}</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hft" hidden="1">{"'Sheet1'!$L$16"}</definedName>
    <definedName name="dtoan" hidden="1">{#N/A,#N/A,FALSE,"Chi tiÆt"}</definedName>
    <definedName name="duc" hidden="1">{"'Sheet1'!$L$16"}</definedName>
    <definedName name="DUCANH" hidden="1">{"'Sheet1'!$L$16"}</definedName>
    <definedName name="duccong">#N/A</definedName>
    <definedName name="dungkh" hidden="1">{"'Sheet1'!$L$16"}</definedName>
    <definedName name="epcoc">#N/A</definedName>
    <definedName name="eqtrwy" hidden="1">{"'Sheet1'!$L$16"}</definedName>
    <definedName name="EXC">#N/A</definedName>
    <definedName name="EXCH">#N/A</definedName>
    <definedName name="_xlnm.Extract">#REF!</definedName>
    <definedName name="f82E46">#N/A</definedName>
    <definedName name="fbsdggdsf">{"DZ-TDTB2.XLS","Dcksat.xls"}</definedName>
    <definedName name="fbsggdsf">{"DZ-TDTB2.XLS","Dcksat.xls"}</definedName>
    <definedName name="FCode" hidden="1">#REF!</definedName>
    <definedName name="fff" hidden="1">{"'Sheet1'!$L$16"}</definedName>
    <definedName name="fg" hidden="1">{"'Sheet1'!$L$16"}</definedName>
    <definedName name="fgh" hidden="1">{"'Sheet1'!$L$16"}</definedName>
    <definedName name="FI_12">4820</definedName>
    <definedName name="fkgjk" hidden="1">{"'Sheet1'!$L$16"}</definedName>
    <definedName name="fsdfdsf" hidden="1">{"'Sheet1'!$L$16"}</definedName>
    <definedName name="fsdfsd" hidden="1">{#N/A,#N/A,FALSE,"Chi tiÆt"}</definedName>
    <definedName name="fsf">#N/A</definedName>
    <definedName name="g">#REF!</definedName>
    <definedName name="gdhgh" hidden="1">{"'Sheet1'!$L$16"}</definedName>
    <definedName name="Gerät">#N/A</definedName>
    <definedName name="gfg" hidden="1">{"'Sheet1'!$L$16"}</definedName>
    <definedName name="GFJHJ" hidden="1">{"'Sheet1'!$L$16"}</definedName>
    <definedName name="gg" hidden="1">{"'Sheet1'!$L$16"}</definedName>
    <definedName name="ggg" hidden="1">{"'Sheet1'!$L$16"}</definedName>
    <definedName name="ggss" hidden="1">{"'Sheet1'!$L$16"}</definedName>
    <definedName name="gh" hidden="1">{"'Sheet1'!$L$16"}</definedName>
    <definedName name="GHDF" hidden="1">{"'Sheet1'!$L$16"}</definedName>
    <definedName name="ghg" hidden="1">{"'Sheet1'!$L$16"}</definedName>
    <definedName name="ghgh" hidden="1">{"'Sheet1'!$L$16"}</definedName>
    <definedName name="gi">0.4</definedName>
    <definedName name="GIAGIAOVLHT">'[7]Gia giao VL den HT'!$M$49</definedName>
    <definedName name="GIAVL_TRALY">#N/A</definedName>
    <definedName name="GIAVLHT">'[8]Gia VL den HT'!$K$48</definedName>
    <definedName name="giom">#N/A</definedName>
    <definedName name="giomoi">#N/A</definedName>
    <definedName name="gjgh" hidden="1">{"'Sheet1'!$L$16"}</definedName>
    <definedName name="gjh" hidden="1">{"'Sheet1'!$L$16"}</definedName>
    <definedName name="gm">#N/A</definedName>
    <definedName name="govan">'[2]R&amp;P'!$G$86</definedName>
    <definedName name="GVL_LDT">#N/A</definedName>
    <definedName name="h_xoa" hidden="1">{"'Sheet1'!$L$16"}</definedName>
    <definedName name="h_xoa2" hidden="1">{"'Sheet1'!$L$16"}</definedName>
    <definedName name="hai">#N/A</definedName>
    <definedName name="HANG" hidden="1">{#N/A,#N/A,FALSE,"Chi tiÆt"}</definedName>
    <definedName name="HCNA" hidden="1">{"'Sheet1'!$L$16"}</definedName>
    <definedName name="Heä_soá_laép_xaø_H">1.7</definedName>
    <definedName name="Hello">#N/A</definedName>
    <definedName name="hgh" hidden="1">{"'Sheet1'!$L$16"}</definedName>
    <definedName name="HiddenRows" hidden="1">#REF!</definedName>
    <definedName name="HIHIHIHOI" hidden="1">{"'Sheet1'!$L$16"}</definedName>
    <definedName name="HJ" hidden="1">{"'Sheet1'!$L$16"}</definedName>
    <definedName name="hjk" hidden="1">{"'Sheet1'!$L$16"}</definedName>
    <definedName name="HJKL" hidden="1">{"'Sheet1'!$L$16"}</definedName>
    <definedName name="hnhmnm" hidden="1">{"'Sheet1'!$L$16"}</definedName>
    <definedName name="hnm" hidden="1">{"Offgrid",#N/A,FALSE,"OFFGRID";"Region",#N/A,FALSE,"REGION";"Offgrid -2",#N/A,FALSE,"OFFGRID";"WTP",#N/A,FALSE,"WTP";"WTP -2",#N/A,FALSE,"WTP";"Project",#N/A,FALSE,"PROJECT";"Summary -2",#N/A,FALSE,"SUMMARY"}</definedName>
    <definedName name="hoc">55000</definedName>
    <definedName name="hs">3.36</definedName>
    <definedName name="HSCT3">0.1</definedName>
    <definedName name="HSDN">2.5</definedName>
    <definedName name="HSGG">#N/A</definedName>
    <definedName name="HSLXH">1.7</definedName>
    <definedName name="hsm">1.4</definedName>
    <definedName name="hsn">0.5</definedName>
    <definedName name="hsnc_cau">1.626</definedName>
    <definedName name="hsnc_cau2">1.626</definedName>
    <definedName name="hsnc_d">1.6356</definedName>
    <definedName name="hsnc_d2">1.6356</definedName>
    <definedName name="hsvl2">1</definedName>
    <definedName name="htlm"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 hidden="1">{"'Sheet1'!$L$16"}</definedName>
    <definedName name="hung" hidden="1">{"'Sheet1'!$L$16"}</definedName>
    <definedName name="huy" hidden="1">{"'Sheet1'!$L$16"}</definedName>
    <definedName name="huy_xoa" hidden="1">{"'Sheet1'!$L$16"}</definedName>
    <definedName name="huy_xoa2" hidden="1">{"'Sheet1'!$L$16"}</definedName>
    <definedName name="iÒu_chØnh_theo_TT03">hsm</definedName>
    <definedName name="it" hidden="1">{"'Sheet1'!$L$16"}</definedName>
    <definedName name="JH" hidden="1">{"'Sheet1'!$L$16"}</definedName>
    <definedName name="JHJ" hidden="1">{"'Sheet1'!$L$16"}</definedName>
    <definedName name="jhk" hidden="1">{"'Sheet1'!$L$16"}</definedName>
    <definedName name="jkjhk" hidden="1">{"'Sheet1'!$L$16"}</definedName>
    <definedName name="JKJK" hidden="1">{"'Sheet1'!$L$16"}</definedName>
    <definedName name="JLJKL" hidden="1">{"'Sheet1'!$L$16"}</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hac">2</definedName>
    <definedName name="khoanbt">#N/A</definedName>
    <definedName name="khoand">#N/A</definedName>
    <definedName name="khoanda">#N/A</definedName>
    <definedName name="khoannhoi">'[2]R&amp;P'!$G$385</definedName>
    <definedName name="khoansat">#N/A</definedName>
    <definedName name="khoanthep">#N/A</definedName>
    <definedName name="khoanxd">#N/A</definedName>
    <definedName name="khongtruotgia" hidden="1">{"'Sheet1'!$L$16"}</definedName>
    <definedName name="KhuyenmaiUPS">"AutoShape 264"</definedName>
    <definedName name="kich">#N/A</definedName>
    <definedName name="kich18">#N/A</definedName>
    <definedName name="kich250">'[2]R&amp;P'!$G$244</definedName>
    <definedName name="kich500">'[2]R&amp;P'!$G$248</definedName>
    <definedName name="kip">#N/A</definedName>
    <definedName name="kjk" hidden="1">{"'Sheet1'!$L$16"}</definedName>
    <definedName name="KL" hidden="1">{"'Sheet1'!$L$16"}</definedName>
    <definedName name="kldv">[9]Sheet1!$I$2:$AE$3</definedName>
    <definedName name="KSDA" hidden="1">{"'Sheet1'!$L$16"}</definedName>
    <definedName name="kvl">1.166</definedName>
    <definedName name="L63x6">5800</definedName>
    <definedName name="Lap_dat_td">'[10]M 67'!$A$37:$F$40</definedName>
    <definedName name="LBS_22">107800000</definedName>
    <definedName name="lcc">#N/A</definedName>
    <definedName name="limcount" hidden="1">13</definedName>
    <definedName name="ljkl" hidden="1">{"'Sheet1'!$L$16"}</definedName>
    <definedName name="LK" hidden="1">{"'Sheet1'!$L$16"}</definedName>
    <definedName name="lnm">#N/A</definedName>
    <definedName name="lulop16">'[2]R&amp;P'!$G$167</definedName>
    <definedName name="lulop25">#N/A</definedName>
    <definedName name="luoncap">'[2]R&amp;P'!$G$250</definedName>
    <definedName name="lurung16">'[2]R&amp;P'!$G$172</definedName>
    <definedName name="lurung25">#N/A</definedName>
    <definedName name="luthep10">'[2]R&amp;P'!$G$179</definedName>
    <definedName name="luthep12">#N/A</definedName>
    <definedName name="luthep8.5">#N/A</definedName>
    <definedName name="MaMay_Q">#N/A</definedName>
    <definedName name="Maùy_thi_coâng">"mtc"</definedName>
    <definedName name="mhy" hidden="1">{"'Sheet1'!$L$16"}</definedName>
    <definedName name="miyu" hidden="1">{"'Sheet1'!$L$16"}</definedName>
    <definedName name="mo" hidden="1">{"'Sheet1'!$L$16"}</definedName>
    <definedName name="moi" hidden="1">{"'Sheet1'!$L$16"}</definedName>
    <definedName name="Morning">#N/A</definedName>
    <definedName name="naunhua">#N/A</definedName>
    <definedName name="ncc">1.183</definedName>
    <definedName name="ncd">1.066</definedName>
    <definedName name="Ne" hidden="1">{"'Sheet1'!$L$16"}</definedName>
    <definedName name="nenkhi">#N/A</definedName>
    <definedName name="nenkhi10m3">'[2]R&amp;P'!$G$337</definedName>
    <definedName name="nenkhi1200">'[2]R&amp;P'!$G$338</definedName>
    <definedName name="nenkhi17">#N/A</definedName>
    <definedName name="neo32mm">'[2]R&amp;P'!$G$84</definedName>
    <definedName name="neo4T">#N/A</definedName>
    <definedName name="ngu" hidden="1">{"'Sheet1'!$L$16"}</definedName>
    <definedName name="Nhaân_coâng_baäc_3_0_7__Nhoùm_1">"nc"</definedName>
    <definedName name="Nhan_xet_cua_dai">"Picture 1"</definedName>
    <definedName name="nhfffd">{"DZ-TDTB2.XLS","Dcksat.xls"}</definedName>
    <definedName name="nhm" hidden="1">{"'Sheet1'!$L$16"}</definedName>
    <definedName name="nhutuong">#N/A</definedName>
    <definedName name="nmj" hidden="1">{"'Sheet1'!$L$16"}</definedName>
    <definedName name="nmn" hidden="1">{"Offgrid",#N/A,FALSE,"OFFGRID";"Region",#N/A,FALSE,"REGION";"Offgrid -2",#N/A,FALSE,"OFFGRID";"WTP",#N/A,FALSE,"WTP";"WTP -2",#N/A,FALSE,"WTP";"Project",#N/A,FALSE,"PROJECT";"Summary -2",#N/A,FALSE,"SUMMARY"}</definedName>
    <definedName name="nnn" hidden="1">{"'Sheet1'!$L$16"}</definedName>
    <definedName name="No.9" hidden="1">{"'Sheet1'!$L$16"}</definedName>
    <definedName name="o" hidden="1">{"'Sheet1'!$L$16"}</definedName>
    <definedName name="OrderTable" hidden="1">#REF!</definedName>
    <definedName name="Out">#N/A</definedName>
    <definedName name="PA3.1" hidden="1">{"'Sheet1'!$L$16"}</definedName>
    <definedName name="palang">#N/A</definedName>
    <definedName name="phunson">#N/A</definedName>
    <definedName name="phunvua">#N/A</definedName>
    <definedName name="PL" hidden="1">{"'Sheet1'!$L$16"}</definedName>
    <definedName name="PlucBcaoTD" hidden="1">{"'Sheet1'!$L$16"}</definedName>
    <definedName name="_xlnm.Print_Area">#REF!</definedName>
    <definedName name="_xlnm.Print_Titles" localSheetId="1">'BS 02 QUYET TOÁN THU'!$6:$7</definedName>
    <definedName name="_xlnm.Print_Titles" localSheetId="5">'CHI THEO MLNS'!$6:$6</definedName>
    <definedName name="_xlnm.Print_Titles" localSheetId="11">'CHUYỂN NGUỒN'!$6:$8</definedName>
    <definedName name="_xlnm.Print_Titles" localSheetId="3">'Mục tiêu NTM'!$8:$8</definedName>
    <definedName name="_xlnm.Print_Titles">#REF!</definedName>
    <definedName name="ProdForm" hidden="1">#REF!</definedName>
    <definedName name="Product" hidden="1">#REF!</definedName>
    <definedName name="PtichDTL">#N/A</definedName>
    <definedName name="qtrwey" hidden="1">{"'Sheet1'!$L$16"}</definedName>
    <definedName name="quan.P12" hidden="1">{"'Sheet1'!$L$16"}</definedName>
    <definedName name="quy" hidden="1">{"'Sheet1'!$L$16"}</definedName>
    <definedName name="raiasphalt100">'[2]R&amp;P'!$G$297</definedName>
    <definedName name="raiasphalt65">'[2]R&amp;P'!$G$296</definedName>
    <definedName name="raicp">#N/A</definedName>
    <definedName name="rate">14000</definedName>
    <definedName name="ray">#N/A</definedName>
    <definedName name="raypb43">'[2]R&amp;P'!$G$58</definedName>
    <definedName name="RCArea" hidden="1">#REF!</definedName>
    <definedName name="_xlnm.Recorder">#REF!</definedName>
    <definedName name="RECOUT">#N/A</definedName>
    <definedName name="RGHGSD" hidden="1">{"'Sheet1'!$L$16"}</definedName>
    <definedName name="rk">#N/A</definedName>
    <definedName name="rtr" hidden="1">{"'Sheet1'!$L$16"}</definedName>
    <definedName name="salan200">'[2]R&amp;P'!$G$391</definedName>
    <definedName name="salan400">'[2]R&amp;P'!$G$392</definedName>
    <definedName name="sangbentonite">#N/A</definedName>
    <definedName name="SDG" hidden="1">{"'Sheet1'!$L$16"}</definedName>
    <definedName name="sdgfjhfj" hidden="1">{"'Sheet1'!$L$16"}</definedName>
    <definedName name="Seg">#N/A</definedName>
    <definedName name="sencount" hidden="1">13</definedName>
    <definedName name="sf" hidden="1">{"'Sheet1'!$L$16"}</definedName>
    <definedName name="sfsd" hidden="1">{"'Sheet1'!$L$16"}</definedName>
    <definedName name="So_Chu.Drop1">#N/A</definedName>
    <definedName name="So_Chu.Drop3">#N/A</definedName>
    <definedName name="so_chu.So_Xau">#N/A</definedName>
    <definedName name="So_Xau">#N/A</definedName>
    <definedName name="Spanner_Auto_File">"C:\My Documents\tinh cdo.x2a"</definedName>
    <definedName name="SpecialPrice" hidden="1">#REF!</definedName>
    <definedName name="SS" hidden="1">{"'Sheet1'!$L$16"}</definedName>
    <definedName name="ST_TH2_131">3</definedName>
    <definedName name="T.3" hidden="1">{"'Sheet1'!$L$16"}</definedName>
    <definedName name="T_Hoanvon">#N/A</definedName>
    <definedName name="tac_gia">"TrÇn §¹i Th¾ng"</definedName>
    <definedName name="Tæng_c_ng_suÊt_hiÖn_t_i">"THOP"</definedName>
    <definedName name="taukeo150">'[2]R&amp;P'!$G$403</definedName>
    <definedName name="TaxTV">10%</definedName>
    <definedName name="TaxXL">5%</definedName>
    <definedName name="tbl_ProdInfo" hidden="1">#REF!</definedName>
    <definedName name="tecco" hidden="1">{"'Sheet1'!$L$16"}</definedName>
    <definedName name="tecnuoc5">'[2]R&amp;P'!$G$209</definedName>
    <definedName name="tha" hidden="1">{"'Sheet1'!$L$16"}</definedName>
    <definedName name="Thang1" hidden="1">{"'Sheet1'!$L$16"}</definedName>
    <definedName name="thanh" hidden="1">{"'Sheet1'!$L$16"}</definedName>
    <definedName name="thanhdul">'[2]R&amp;P'!$G$56</definedName>
    <definedName name="thephinhmk">#N/A</definedName>
    <definedName name="thepma">10500</definedName>
    <definedName name="theptron">'[2]R&amp;P'!$G$50</definedName>
    <definedName name="THKS" hidden="1">{"'Sheet1'!$L$16"}</definedName>
    <definedName name="thongso">#N/A</definedName>
    <definedName name="thue">6</definedName>
    <definedName name="thuy" hidden="1">{"'Sheet1'!$L$16"}</definedName>
    <definedName name="Tiepdiama">9500</definedName>
    <definedName name="TKYB">"TKYB"</definedName>
    <definedName name="toi5t">'[2]R&amp;P'!$G$241</definedName>
    <definedName name="tr_">#N/A</definedName>
    <definedName name="tram30">#N/A</definedName>
    <definedName name="tram45">#N/A</definedName>
    <definedName name="tram60">#N/A</definedName>
    <definedName name="tram80">#N/A</definedName>
    <definedName name="trambitum">#N/A</definedName>
    <definedName name="trambt30">'[2]R&amp;P'!$G$263</definedName>
    <definedName name="trambt60">'[2]R&amp;P'!$G$264</definedName>
    <definedName name="tramtronbt30">'[2]R&amp;P'!$G$263</definedName>
    <definedName name="treoducbt">#N/A</definedName>
    <definedName name="tronbentonit">#N/A</definedName>
    <definedName name="tronbentonite">#N/A</definedName>
    <definedName name="tronbt250">'[2]R&amp;P'!$G$253</definedName>
    <definedName name="tronvua250">'[2]R&amp;P'!$G$260</definedName>
    <definedName name="tronvua80">#N/A</definedName>
    <definedName name="trung">{"Thuxm2.xls","Sheet1"}</definedName>
    <definedName name="ttc">1550</definedName>
    <definedName name="ttd">1600</definedName>
    <definedName name="tuyennhanh" hidden="1">{"'Sheet1'!$L$16"}</definedName>
    <definedName name="u">#N/A</definedName>
    <definedName name="uonong">#N/A</definedName>
    <definedName name="v" hidden="1">{"'Sheet1'!$L$16"}</definedName>
    <definedName name="V_a_b__t_ng_M200____1x2">#N/A</definedName>
    <definedName name="VAÄT_LIEÄU">"ATRAM"</definedName>
    <definedName name="VATM" hidden="1">{"'Sheet1'!$L$16"}</definedName>
    <definedName name="vc" hidden="1">{"'Sheet1'!$L$16"}</definedName>
    <definedName name="vcbo1" hidden="1">{"'Sheet1'!$L$16"}</definedName>
    <definedName name="VLBS">#N/A</definedName>
    <definedName name="vlct" hidden="1">{"'Sheet1'!$L$16"}</definedName>
    <definedName name="VLP" hidden="1">{"'Sheet1'!$L$16"}</definedName>
    <definedName name="vuabtD">#N/A</definedName>
    <definedName name="vuabtG">#N/A</definedName>
    <definedName name="watertruck">'[2]R&amp;P'!$G$210</definedName>
    <definedName name="wrn.aaa." hidden="1">{#N/A,#N/A,FALSE,"Sheet1";#N/A,#N/A,FALSE,"Sheet1";#N/A,#N/A,FALSE,"Sheet1"}</definedName>
    <definedName name="wrn.chi._.tiÆt." hidden="1">{#N/A,#N/A,FALSE,"Chi tiÆt"}</definedName>
    <definedName name="wrn.cong." hidden="1">{#N/A,#N/A,FALSE,"Sheet1"}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XBCNCKT">5600</definedName>
    <definedName name="XCCT">0.5</definedName>
    <definedName name="xebt6">#N/A</definedName>
    <definedName name="xelaodam">'[2]R&amp;P'!$G$235</definedName>
    <definedName name="xenhua">#N/A</definedName>
    <definedName name="xethung10t">'[2]R&amp;P'!$G$191</definedName>
    <definedName name="xetreo">'[2]R&amp;P'!$G$274</definedName>
    <definedName name="xetuoinhua">#N/A</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TKKTTC">7500</definedName>
    <definedName name="xuclat1">'[2]R&amp;P'!$G$138</definedName>
    <definedName name="xuclat2">#N/A</definedName>
    <definedName name="xvxcvxc" hidden="1">{"'Sheet1'!$L$16"}</definedName>
    <definedName name="Yen_A">#N/A</definedName>
    <definedName name="Yen_B">#N/A</definedName>
    <definedName name="yeu" hidden="1">{"'Sheet1'!$L$16"}</definedName>
    <definedName name="yiuti" hidden="1">{"'Sheet1'!$L$16"}</definedName>
    <definedName name="ytri" hidden="1">{"'Sheet1'!$L$16"}</definedName>
    <definedName name="ytru" hidden="1">{"'Sheet1'!$L$16"}</definedName>
    <definedName name="zcg" hidden="1">{"'Sheet1'!$L$16"}</definedName>
    <definedName name="zcgxf" hidden="1">{"'Sheet1'!$L$16"}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2" l="1"/>
  <c r="A3" i="2"/>
  <c r="F18" i="23" l="1"/>
  <c r="G18" i="23" s="1"/>
  <c r="D10" i="24"/>
  <c r="E10" i="24"/>
  <c r="C10" i="24"/>
  <c r="K14" i="27" l="1"/>
  <c r="I14" i="27"/>
  <c r="D14" i="27"/>
  <c r="F14" i="27" s="1"/>
  <c r="H14" i="27" s="1"/>
  <c r="N14" i="27" s="1"/>
  <c r="K13" i="27"/>
  <c r="I13" i="27"/>
  <c r="O13" i="27" s="1"/>
  <c r="D13" i="27"/>
  <c r="O12" i="27"/>
  <c r="D12" i="27"/>
  <c r="F12" i="27" s="1"/>
  <c r="O11" i="27"/>
  <c r="I11" i="27" s="1"/>
  <c r="D11" i="27"/>
  <c r="F11" i="27" s="1"/>
  <c r="M10" i="27"/>
  <c r="J10" i="27"/>
  <c r="E10" i="27"/>
  <c r="C10" i="27"/>
  <c r="D13" i="25"/>
  <c r="D11" i="25" s="1"/>
  <c r="C13" i="25"/>
  <c r="C11" i="25"/>
  <c r="C10" i="25"/>
  <c r="C11" i="20"/>
  <c r="E19" i="24"/>
  <c r="C18" i="24"/>
  <c r="C14" i="24" s="1"/>
  <c r="E16" i="24"/>
  <c r="D14" i="24"/>
  <c r="G59" i="16"/>
  <c r="G53" i="16"/>
  <c r="G49" i="16"/>
  <c r="G47" i="16"/>
  <c r="G45" i="16"/>
  <c r="G44" i="16"/>
  <c r="G38" i="16"/>
  <c r="G36" i="16"/>
  <c r="G30" i="16"/>
  <c r="G17" i="16"/>
  <c r="G11" i="16"/>
  <c r="G7" i="19"/>
  <c r="E142" i="18"/>
  <c r="G141" i="18"/>
  <c r="G10" i="18" s="1"/>
  <c r="H11" i="18"/>
  <c r="G11" i="18"/>
  <c r="F11" i="18"/>
  <c r="F10" i="18" s="1"/>
  <c r="E11" i="18"/>
  <c r="H10" i="18"/>
  <c r="E54" i="12"/>
  <c r="E53" i="12"/>
  <c r="E52" i="12"/>
  <c r="E51" i="12"/>
  <c r="E50" i="12"/>
  <c r="F49" i="12"/>
  <c r="E49" i="12" s="1"/>
  <c r="E48" i="12"/>
  <c r="E47" i="12"/>
  <c r="E46" i="12"/>
  <c r="E45" i="12"/>
  <c r="E44" i="12"/>
  <c r="E43" i="12"/>
  <c r="I43" i="12" s="1"/>
  <c r="E42" i="12"/>
  <c r="I42" i="12" s="1"/>
  <c r="E41" i="12"/>
  <c r="I41" i="12" s="1"/>
  <c r="E40" i="12"/>
  <c r="I40" i="12" s="1"/>
  <c r="E39" i="12"/>
  <c r="I39" i="12" s="1"/>
  <c r="E38" i="12"/>
  <c r="I38" i="12" s="1"/>
  <c r="E37" i="12"/>
  <c r="I37" i="12" s="1"/>
  <c r="E36" i="12"/>
  <c r="I36" i="12" s="1"/>
  <c r="E35" i="12"/>
  <c r="I35" i="12" s="1"/>
  <c r="E34" i="12"/>
  <c r="E33" i="12"/>
  <c r="I33" i="12" s="1"/>
  <c r="E32" i="12"/>
  <c r="E31" i="12"/>
  <c r="G30" i="12"/>
  <c r="F30" i="12"/>
  <c r="D30" i="12"/>
  <c r="E29" i="12"/>
  <c r="E28" i="12"/>
  <c r="E27" i="12"/>
  <c r="E26" i="12"/>
  <c r="E25" i="12"/>
  <c r="E24" i="12"/>
  <c r="E23" i="12"/>
  <c r="E22" i="12"/>
  <c r="E21" i="12"/>
  <c r="E20" i="12"/>
  <c r="E19" i="12"/>
  <c r="E18" i="12"/>
  <c r="E17" i="12"/>
  <c r="E16" i="12"/>
  <c r="E15" i="12"/>
  <c r="E14" i="12"/>
  <c r="E13" i="12"/>
  <c r="G12" i="12"/>
  <c r="E12" i="12" s="1"/>
  <c r="D10" i="12"/>
  <c r="D55" i="12" s="1"/>
  <c r="C10" i="12"/>
  <c r="C55" i="12" s="1"/>
  <c r="I146" i="2"/>
  <c r="G146" i="2" s="1"/>
  <c r="E146" i="2" s="1"/>
  <c r="I145" i="2"/>
  <c r="G145" i="2" s="1"/>
  <c r="E145" i="2" s="1"/>
  <c r="G144" i="2"/>
  <c r="E144" i="2" s="1"/>
  <c r="G143" i="2"/>
  <c r="E143" i="2"/>
  <c r="I142" i="2"/>
  <c r="G142" i="2"/>
  <c r="E142" i="2" s="1"/>
  <c r="G141" i="2"/>
  <c r="E141" i="2" s="1"/>
  <c r="D141" i="2"/>
  <c r="C141" i="2"/>
  <c r="G140" i="2"/>
  <c r="E140" i="2" s="1"/>
  <c r="D140" i="2" s="1"/>
  <c r="C140" i="2" s="1"/>
  <c r="C139" i="2" s="1"/>
  <c r="C138" i="2" s="1"/>
  <c r="I139" i="2"/>
  <c r="G139" i="2" s="1"/>
  <c r="H138" i="2"/>
  <c r="F138" i="2"/>
  <c r="G137" i="2"/>
  <c r="E137" i="2" s="1"/>
  <c r="G136" i="2"/>
  <c r="E136" i="2" s="1"/>
  <c r="G135" i="2"/>
  <c r="E135" i="2"/>
  <c r="G134" i="2"/>
  <c r="E134" i="2" s="1"/>
  <c r="A134" i="2"/>
  <c r="G133" i="2"/>
  <c r="E133" i="2"/>
  <c r="G132" i="2"/>
  <c r="E132" i="2"/>
  <c r="G131" i="2"/>
  <c r="E131" i="2"/>
  <c r="G130" i="2"/>
  <c r="E130" i="2"/>
  <c r="G129" i="2"/>
  <c r="E129" i="2"/>
  <c r="G128" i="2"/>
  <c r="E128" i="2"/>
  <c r="G127" i="2"/>
  <c r="E127" i="2"/>
  <c r="G126" i="2"/>
  <c r="E126" i="2"/>
  <c r="G125" i="2"/>
  <c r="E125" i="2"/>
  <c r="G124" i="2"/>
  <c r="E124" i="2"/>
  <c r="G123" i="2"/>
  <c r="E123" i="2"/>
  <c r="G122" i="2"/>
  <c r="E122" i="2" s="1"/>
  <c r="G121" i="2"/>
  <c r="E121" i="2"/>
  <c r="G120" i="2"/>
  <c r="E120" i="2" s="1"/>
  <c r="G119" i="2"/>
  <c r="E119" i="2"/>
  <c r="G118" i="2"/>
  <c r="E118" i="2" s="1"/>
  <c r="G117" i="2"/>
  <c r="E117" i="2"/>
  <c r="G116" i="2"/>
  <c r="E116" i="2" s="1"/>
  <c r="G115" i="2"/>
  <c r="E115" i="2" s="1"/>
  <c r="G114" i="2"/>
  <c r="E114" i="2" s="1"/>
  <c r="G113" i="2"/>
  <c r="E113" i="2"/>
  <c r="G112" i="2"/>
  <c r="E112" i="2" s="1"/>
  <c r="G111" i="2"/>
  <c r="E111" i="2"/>
  <c r="G110" i="2"/>
  <c r="E110" i="2" s="1"/>
  <c r="G109" i="2"/>
  <c r="E109" i="2"/>
  <c r="G108" i="2"/>
  <c r="E108" i="2" s="1"/>
  <c r="G107" i="2"/>
  <c r="E107" i="2"/>
  <c r="G106" i="2"/>
  <c r="E106" i="2" s="1"/>
  <c r="G105" i="2"/>
  <c r="E105" i="2"/>
  <c r="G104" i="2"/>
  <c r="E104" i="2" s="1"/>
  <c r="G103" i="2"/>
  <c r="E103" i="2"/>
  <c r="G102" i="2"/>
  <c r="E102" i="2" s="1"/>
  <c r="G101" i="2"/>
  <c r="E101" i="2"/>
  <c r="G100" i="2"/>
  <c r="E100" i="2" s="1"/>
  <c r="G99" i="2"/>
  <c r="E99" i="2"/>
  <c r="G98" i="2"/>
  <c r="E98" i="2" s="1"/>
  <c r="G97" i="2"/>
  <c r="E97" i="2"/>
  <c r="G96" i="2"/>
  <c r="E96" i="2" s="1"/>
  <c r="G95" i="2"/>
  <c r="E95" i="2" s="1"/>
  <c r="G94" i="2"/>
  <c r="E94" i="2"/>
  <c r="G93" i="2"/>
  <c r="E93" i="2" s="1"/>
  <c r="G92" i="2"/>
  <c r="E92" i="2"/>
  <c r="G91" i="2"/>
  <c r="E91" i="2" s="1"/>
  <c r="I90" i="2"/>
  <c r="H90" i="2"/>
  <c r="G90" i="2" s="1"/>
  <c r="F90" i="2"/>
  <c r="G89" i="2"/>
  <c r="E89" i="2"/>
  <c r="J89" i="2" s="1"/>
  <c r="G88" i="2"/>
  <c r="E88" i="2" s="1"/>
  <c r="G87" i="2"/>
  <c r="E87" i="2" s="1"/>
  <c r="G86" i="2"/>
  <c r="E86" i="2" s="1"/>
  <c r="G85" i="2"/>
  <c r="E85" i="2" s="1"/>
  <c r="G84" i="2"/>
  <c r="E84" i="2" s="1"/>
  <c r="G83" i="2"/>
  <c r="E83" i="2"/>
  <c r="G82" i="2"/>
  <c r="E82" i="2" s="1"/>
  <c r="G81" i="2"/>
  <c r="E81" i="2"/>
  <c r="I80" i="2"/>
  <c r="H80" i="2"/>
  <c r="G80" i="2" s="1"/>
  <c r="E80" i="2" s="1"/>
  <c r="F80" i="2"/>
  <c r="G79" i="2"/>
  <c r="E79" i="2" s="1"/>
  <c r="G78" i="2"/>
  <c r="E78" i="2"/>
  <c r="G77" i="2"/>
  <c r="E77" i="2" s="1"/>
  <c r="G76" i="2"/>
  <c r="E76" i="2"/>
  <c r="G75" i="2"/>
  <c r="E75" i="2" s="1"/>
  <c r="G74" i="2"/>
  <c r="E74" i="2"/>
  <c r="G73" i="2"/>
  <c r="E73" i="2" s="1"/>
  <c r="G72" i="2"/>
  <c r="E72" i="2"/>
  <c r="G71" i="2"/>
  <c r="E71" i="2" s="1"/>
  <c r="G70" i="2"/>
  <c r="E70" i="2"/>
  <c r="G69" i="2"/>
  <c r="E69" i="2" s="1"/>
  <c r="G68" i="2"/>
  <c r="E68" i="2"/>
  <c r="K68" i="2" s="1"/>
  <c r="G67" i="2"/>
  <c r="E67" i="2" s="1"/>
  <c r="G66" i="2"/>
  <c r="E66" i="2"/>
  <c r="G65" i="2"/>
  <c r="E65" i="2" s="1"/>
  <c r="G64" i="2"/>
  <c r="E64" i="2"/>
  <c r="G63" i="2"/>
  <c r="E63" i="2" s="1"/>
  <c r="K63" i="2" s="1"/>
  <c r="G62" i="2"/>
  <c r="E62" i="2"/>
  <c r="G61" i="2"/>
  <c r="E61" i="2" s="1"/>
  <c r="G60" i="2"/>
  <c r="E60" i="2"/>
  <c r="G59" i="2"/>
  <c r="E59" i="2" s="1"/>
  <c r="I58" i="2"/>
  <c r="G58" i="2"/>
  <c r="E58" i="2"/>
  <c r="G57" i="2"/>
  <c r="E57" i="2" s="1"/>
  <c r="G56" i="2"/>
  <c r="E56" i="2"/>
  <c r="I55" i="2"/>
  <c r="H55" i="2"/>
  <c r="G55" i="2" s="1"/>
  <c r="E55" i="2" s="1"/>
  <c r="F55" i="2"/>
  <c r="F11" i="2" s="1"/>
  <c r="F10" i="2" s="1"/>
  <c r="G54" i="2"/>
  <c r="E54" i="2" s="1"/>
  <c r="G53" i="2"/>
  <c r="E53" i="2"/>
  <c r="G52" i="2"/>
  <c r="E52" i="2" s="1"/>
  <c r="G51" i="2"/>
  <c r="E51" i="2"/>
  <c r="K51" i="2" s="1"/>
  <c r="G50" i="2"/>
  <c r="E50" i="2" s="1"/>
  <c r="K50" i="2" s="1"/>
  <c r="G49" i="2"/>
  <c r="E49" i="2"/>
  <c r="K48" i="2"/>
  <c r="G48" i="2"/>
  <c r="E48" i="2"/>
  <c r="J48" i="2" s="1"/>
  <c r="G47" i="2"/>
  <c r="E47" i="2" s="1"/>
  <c r="G46" i="2"/>
  <c r="E46" i="2"/>
  <c r="I45" i="2"/>
  <c r="G45" i="2" s="1"/>
  <c r="E45" i="2" s="1"/>
  <c r="G44" i="2"/>
  <c r="E44" i="2"/>
  <c r="G43" i="2"/>
  <c r="E43" i="2" s="1"/>
  <c r="H42" i="2"/>
  <c r="G41" i="2"/>
  <c r="E41" i="2" s="1"/>
  <c r="G40" i="2"/>
  <c r="E40" i="2" s="1"/>
  <c r="G39" i="2"/>
  <c r="E39" i="2" s="1"/>
  <c r="G38" i="2"/>
  <c r="E38" i="2"/>
  <c r="G37" i="2"/>
  <c r="E37" i="2" s="1"/>
  <c r="G36" i="2"/>
  <c r="E36" i="2"/>
  <c r="G35" i="2"/>
  <c r="E35" i="2" s="1"/>
  <c r="G34" i="2"/>
  <c r="E34" i="2" s="1"/>
  <c r="G33" i="2"/>
  <c r="E33" i="2" s="1"/>
  <c r="G32" i="2"/>
  <c r="E32" i="2" s="1"/>
  <c r="G31" i="2"/>
  <c r="E31" i="2" s="1"/>
  <c r="G30" i="2"/>
  <c r="E30" i="2"/>
  <c r="G29" i="2"/>
  <c r="E29" i="2" s="1"/>
  <c r="G28" i="2"/>
  <c r="E28" i="2"/>
  <c r="G27" i="2"/>
  <c r="E27" i="2" s="1"/>
  <c r="G26" i="2"/>
  <c r="E26" i="2" s="1"/>
  <c r="G25" i="2"/>
  <c r="E25" i="2" s="1"/>
  <c r="G24" i="2"/>
  <c r="E24" i="2" s="1"/>
  <c r="H23" i="2"/>
  <c r="G23" i="2" s="1"/>
  <c r="E23" i="2" s="1"/>
  <c r="G21" i="2"/>
  <c r="E21" i="2"/>
  <c r="G20" i="2"/>
  <c r="E20" i="2" s="1"/>
  <c r="G19" i="2"/>
  <c r="E19" i="2"/>
  <c r="G18" i="2"/>
  <c r="E18" i="2" s="1"/>
  <c r="G17" i="2"/>
  <c r="E17" i="2" s="1"/>
  <c r="G16" i="2"/>
  <c r="E16" i="2" s="1"/>
  <c r="G15" i="2"/>
  <c r="E15" i="2" s="1"/>
  <c r="G14" i="2"/>
  <c r="E14" i="2" s="1"/>
  <c r="G13" i="2"/>
  <c r="E13" i="2"/>
  <c r="H12" i="2"/>
  <c r="G12" i="2" s="1"/>
  <c r="D11" i="2"/>
  <c r="C11" i="2"/>
  <c r="F20" i="4"/>
  <c r="F19" i="4"/>
  <c r="F18" i="4"/>
  <c r="B18" i="4"/>
  <c r="F17" i="4"/>
  <c r="B17" i="4"/>
  <c r="F16" i="4"/>
  <c r="C16" i="4"/>
  <c r="C9" i="4" s="1"/>
  <c r="F15" i="4"/>
  <c r="B15" i="4"/>
  <c r="F14" i="4"/>
  <c r="B14" i="4"/>
  <c r="F13" i="4"/>
  <c r="B13" i="4"/>
  <c r="F12" i="4"/>
  <c r="B12" i="4"/>
  <c r="F11" i="4"/>
  <c r="B11" i="4"/>
  <c r="F10" i="4"/>
  <c r="B10" i="4"/>
  <c r="H9" i="4"/>
  <c r="D9" i="4"/>
  <c r="E14" i="24" l="1"/>
  <c r="B16" i="4"/>
  <c r="B9" i="4" s="1"/>
  <c r="E11" i="25"/>
  <c r="E30" i="12"/>
  <c r="H30" i="12" s="1"/>
  <c r="O14" i="27"/>
  <c r="O10" i="27" s="1"/>
  <c r="I12" i="27"/>
  <c r="K12" i="27" s="1"/>
  <c r="K10" i="27" s="1"/>
  <c r="F13" i="27"/>
  <c r="F10" i="27" s="1"/>
  <c r="D10" i="27"/>
  <c r="E13" i="25"/>
  <c r="G10" i="16"/>
  <c r="G43" i="16"/>
  <c r="H33" i="12"/>
  <c r="G11" i="12"/>
  <c r="F10" i="12"/>
  <c r="K95" i="2"/>
  <c r="J95" i="2"/>
  <c r="E90" i="2"/>
  <c r="I42" i="2"/>
  <c r="I11" i="2" s="1"/>
  <c r="K89" i="2"/>
  <c r="F9" i="4"/>
  <c r="D10" i="25"/>
  <c r="E10" i="25" s="1"/>
  <c r="E141" i="18"/>
  <c r="E10" i="18" s="1"/>
  <c r="F55" i="12"/>
  <c r="I30" i="12"/>
  <c r="E12" i="2"/>
  <c r="G138" i="2"/>
  <c r="E139" i="2"/>
  <c r="K146" i="2"/>
  <c r="D146" i="2"/>
  <c r="C146" i="2" s="1"/>
  <c r="J146" i="2" s="1"/>
  <c r="J140" i="2"/>
  <c r="K141" i="2"/>
  <c r="J141" i="2"/>
  <c r="J55" i="2"/>
  <c r="K55" i="2"/>
  <c r="J80" i="2"/>
  <c r="K80" i="2"/>
  <c r="I138" i="2"/>
  <c r="D139" i="2"/>
  <c r="D138" i="2" s="1"/>
  <c r="H22" i="2"/>
  <c r="G22" i="2" s="1"/>
  <c r="E22" i="2" s="1"/>
  <c r="H11" i="2"/>
  <c r="H10" i="2" s="1"/>
  <c r="G42" i="2"/>
  <c r="E42" i="2" s="1"/>
  <c r="J50" i="2"/>
  <c r="J51" i="2"/>
  <c r="J63" i="2"/>
  <c r="J68" i="2"/>
  <c r="K140" i="2"/>
  <c r="D145" i="2"/>
  <c r="G40" i="23"/>
  <c r="F40" i="23"/>
  <c r="D20" i="4" l="1"/>
  <c r="I10" i="27"/>
  <c r="H13" i="27"/>
  <c r="G9" i="16"/>
  <c r="E11" i="12"/>
  <c r="G10" i="12"/>
  <c r="G55" i="12" s="1"/>
  <c r="I10" i="2"/>
  <c r="K139" i="2"/>
  <c r="J139" i="2"/>
  <c r="E138" i="2"/>
  <c r="E11" i="2"/>
  <c r="C145" i="2"/>
  <c r="K145" i="2"/>
  <c r="D10" i="2"/>
  <c r="K42" i="2"/>
  <c r="J42" i="2"/>
  <c r="G11" i="2"/>
  <c r="G10" i="2" s="1"/>
  <c r="N13" i="27" l="1"/>
  <c r="N10" i="27" s="1"/>
  <c r="H10" i="27"/>
  <c r="I11" i="12"/>
  <c r="H11" i="12"/>
  <c r="E10" i="12"/>
  <c r="J145" i="2"/>
  <c r="C10" i="2"/>
  <c r="J11" i="2"/>
  <c r="E10" i="2"/>
  <c r="K11" i="2"/>
  <c r="K138" i="2"/>
  <c r="J138" i="2"/>
  <c r="E55" i="12" l="1"/>
  <c r="I10" i="12"/>
  <c r="H10" i="12"/>
  <c r="J10" i="2"/>
  <c r="K10" i="2"/>
  <c r="C13" i="20"/>
  <c r="C14" i="20"/>
  <c r="C17" i="20"/>
  <c r="C18" i="20"/>
  <c r="C19" i="20"/>
  <c r="C20" i="20"/>
  <c r="D16" i="20"/>
  <c r="C16" i="20" s="1"/>
  <c r="C22" i="22"/>
  <c r="C24" i="22" s="1"/>
  <c r="D28" i="22"/>
  <c r="D22" i="22" s="1"/>
  <c r="D24" i="22" s="1"/>
  <c r="C25" i="22"/>
  <c r="C12" i="22"/>
  <c r="C13" i="22"/>
  <c r="C14" i="22"/>
  <c r="C15" i="22"/>
  <c r="C16" i="22"/>
  <c r="C17" i="22"/>
  <c r="C18" i="22"/>
  <c r="C19" i="22"/>
  <c r="C20" i="22"/>
  <c r="C21" i="22"/>
  <c r="E11" i="22"/>
  <c r="E10" i="22" s="1"/>
  <c r="D11" i="22"/>
  <c r="C11" i="22" s="1"/>
  <c r="C10" i="22" s="1"/>
  <c r="I55" i="12" l="1"/>
  <c r="H55" i="12"/>
  <c r="D10" i="22"/>
  <c r="D15" i="20"/>
  <c r="C15" i="20" s="1"/>
  <c r="D12" i="20" l="1"/>
  <c r="C12" i="20" s="1"/>
  <c r="G32" i="23"/>
  <c r="G22" i="23"/>
  <c r="G15" i="23"/>
  <c r="G10" i="23"/>
  <c r="F32" i="23"/>
  <c r="F22" i="23"/>
  <c r="F15" i="23"/>
  <c r="F10" i="23"/>
  <c r="F43" i="23" l="1"/>
  <c r="G43" i="23"/>
</calcChain>
</file>

<file path=xl/sharedStrings.xml><?xml version="1.0" encoding="utf-8"?>
<sst xmlns="http://schemas.openxmlformats.org/spreadsheetml/2006/main" count="2369" uniqueCount="574">
  <si>
    <t>Nội dung</t>
  </si>
  <si>
    <t>Dự toán năm</t>
  </si>
  <si>
    <t>Phân chia theo từng cấp ngân sách</t>
  </si>
  <si>
    <t>NSTW</t>
  </si>
  <si>
    <t>NS cấp tỉnh</t>
  </si>
  <si>
    <t>A</t>
  </si>
  <si>
    <t>THU NGÂN SÁCH NHÀ NƯỚC</t>
  </si>
  <si>
    <t>I</t>
  </si>
  <si>
    <t>Thu từ khu vực kinh tế ngoài quốc doanh</t>
  </si>
  <si>
    <t>Thuế sử dụng đất nông nghiệp</t>
  </si>
  <si>
    <t>Thuế sử dụng đất phi nông nghiệp</t>
  </si>
  <si>
    <t>Thuế thu nhập cá nhân</t>
  </si>
  <si>
    <t>Thuế bảo vệ môi trường</t>
  </si>
  <si>
    <t>Tiền sử dụng đất</t>
  </si>
  <si>
    <t>Thu khác ngân sách</t>
  </si>
  <si>
    <t>II</t>
  </si>
  <si>
    <t>III</t>
  </si>
  <si>
    <t>Các khoản huy động, đóng góp</t>
  </si>
  <si>
    <t>Các khoản huy động đóng góp khác</t>
  </si>
  <si>
    <t>B</t>
  </si>
  <si>
    <t>THU CHUYỂN GIAO NGÂN SÁCH</t>
  </si>
  <si>
    <t>Thu bổ sung từ ngân sách cấp trên</t>
  </si>
  <si>
    <t>Bổ sung cân đối</t>
  </si>
  <si>
    <t>Bổ sung có mục tiêu</t>
  </si>
  <si>
    <t>Thu từ ngân sách cấp dưới nộp lên</t>
  </si>
  <si>
    <t>C</t>
  </si>
  <si>
    <t>D</t>
  </si>
  <si>
    <t>THU KẾT DƯ NGÂN SÁCH</t>
  </si>
  <si>
    <t>-</t>
  </si>
  <si>
    <t>STT</t>
  </si>
  <si>
    <t>Phần thu</t>
  </si>
  <si>
    <t>Phần chi</t>
  </si>
  <si>
    <t>Tổng số thu</t>
  </si>
  <si>
    <t>Tổng số chi</t>
  </si>
  <si>
    <t>A. Tổng số thu cân đối ngân sách</t>
  </si>
  <si>
    <t>A. Tổng số chi cân đối ngân sách</t>
  </si>
  <si>
    <t>1. Các khoản thu NSĐP hưởng 100%</t>
  </si>
  <si>
    <t>1. Chi đầu tư phát triển</t>
  </si>
  <si>
    <t>2. Các khoản thu phân chia giữa NSTW và NSĐP</t>
  </si>
  <si>
    <t>2. Chi trả nợ lãi, phí tiền vay</t>
  </si>
  <si>
    <t>3. Thu từ quỹ dự trữ tài chính</t>
  </si>
  <si>
    <t>3. Chi thường xuyên</t>
  </si>
  <si>
    <t>4. Thu kết dư năm trước</t>
  </si>
  <si>
    <t>4. Chi viện trợ</t>
  </si>
  <si>
    <t>5. Thu chuyển nguồn từ năm trước sang</t>
  </si>
  <si>
    <t>5. Chi cho vay theo quy định của Chính phủ</t>
  </si>
  <si>
    <t>6. Thu viện trợ</t>
  </si>
  <si>
    <t>6. Chi bổ sung quỹ dự trữ tài chính</t>
  </si>
  <si>
    <t>7. Thu bổ sung từ ngân  sách cấp trên</t>
  </si>
  <si>
    <t>7. Chi bổ sung cho ngân sách cấp dưới</t>
  </si>
  <si>
    <t xml:space="preserve">    Tr.đó: - Bổ sung cân đối ngân sách</t>
  </si>
  <si>
    <t>8. Chi chuyển nguồn sang năm sau</t>
  </si>
  <si>
    <t xml:space="preserve">               - Bổ sung có mục tiêu</t>
  </si>
  <si>
    <t>9. Chi hỗ trợ thực hiện một số nhiệm vụ quy định tại các điểm a, b và c khoản 5 Điều 9 Luật Ngân sách nhà nước</t>
  </si>
  <si>
    <t>- Kết dư ngân sách năm quyết toán = (thu - chi)</t>
  </si>
  <si>
    <t>10. Chi nộp trả ngân sách cấp trên</t>
  </si>
  <si>
    <t>Chi đầu tư phát triển</t>
  </si>
  <si>
    <t>Chi thường xuyên</t>
  </si>
  <si>
    <t>Chi các hoạt động kinh tế</t>
  </si>
  <si>
    <t>Chi đầu tư phát triển khác</t>
  </si>
  <si>
    <t>Tổng số</t>
  </si>
  <si>
    <t>Chi Giáo dục - đào tạo và dạy nghề</t>
  </si>
  <si>
    <t>Chi Y tế, dân số và gia đình</t>
  </si>
  <si>
    <t>Chi Văn hóa thông tin</t>
  </si>
  <si>
    <t>Chi Thể dục thể thao</t>
  </si>
  <si>
    <t>Chi Bảo vệ môi trường</t>
  </si>
  <si>
    <t>Chi chuyển nguồn</t>
  </si>
  <si>
    <t>CHI BỔ SUNG CHO NGÂN SÁCH CẤP DƯỚI</t>
  </si>
  <si>
    <t>CHI NỘP NGÂN SÁCH CẤP TRÊN</t>
  </si>
  <si>
    <t>Tổng cộng</t>
  </si>
  <si>
    <t>Chi đảm bảo xã hội</t>
  </si>
  <si>
    <t>QUYẾT TOÁN CHI NGÂN SÁCH ĐỊA PHƯƠNG NĂM 2025</t>
  </si>
  <si>
    <t>Ghi chú</t>
  </si>
  <si>
    <t>Kinh phí thực hiện chính sách NTM năm 2025 theo các NQ 44/2021/NQ-HĐND; số 124/2024/NQ-HĐND; 165/2025/NQ-HĐND (Quyết định số 3416/QĐ-UBND ngày 31/12/2025 của UBND tỉnh)</t>
  </si>
  <si>
    <t>Chi trợ giúp xã hội cho đối tượng bảo trợ xã Hội  theo nghị định 176/2024/NĐ-CP (Quyết định số 2705/QĐ-UBND ngày 03/11/2025 của UBND tỉnh Hà Tĩnh Về việc điều chỉnh, bổ sung dự toán thu, chi ngân sách nhà nước năm 2025 thực hiện các nhiệm vụ, chế độ, chính sách trên địa bàn các xã, phường)</t>
  </si>
  <si>
    <t>KP thực hiện chính sách theo Nghị quyết số 114/2023/NQ-HĐND và Nghị quyết số 167/2025/NQ-HĐND của Hội đồng nhân dân tỉnh năm 2025 (Quyết định số 3438/QĐ-UBND ngày 31/12/2025 của UBND tỉnh)</t>
  </si>
  <si>
    <t>Kinh phí mua sắm cơ sở vật chất, hoạt động khác (Quyết định số 2507/QĐ-UBND ngày 13/10/2025 của UBND tỉnh về việc bổ sung có mục tiêu cho UBND các xã, phường để thực hiện các nhiệm vụ phục vụ sắp xếp, tổ chức bộ máy, đơn vị hành chính và tổ chức chính quyền 02 cấp)</t>
  </si>
  <si>
    <t>Chương trình MTQG xây dựng NTM</t>
  </si>
  <si>
    <t>KP hỗ trợ xây hố lắng (mã CTMT 10497)</t>
  </si>
  <si>
    <t>Chương trình mục tiêu quốc gia giảm nghèo bền vững</t>
  </si>
  <si>
    <t>Đa dạng hóa sinh kế mô hình giảm nghèo (Mã CTMT 10472)</t>
  </si>
  <si>
    <t>Hỗ trợ việc làm bền vững (Mã CTMT 10474)</t>
  </si>
  <si>
    <t>Giám sát đánh giá chương trình (Mã CTMT 10477)</t>
  </si>
  <si>
    <t>Phát triển sản xuất (Mã CTMT 10473)</t>
  </si>
  <si>
    <t>Nâng cao năng lực  (Mã CTMT 10477)</t>
  </si>
  <si>
    <t xml:space="preserve">Bảo hiểm y tế 6 tháng cuối năm 2025 cho các đối tượng </t>
  </si>
  <si>
    <t>Kinh phí mai táng phí</t>
  </si>
  <si>
    <t>Tiền điện hộ nghèo, tiền điện hộ bảo trợ, KP bảo trợ xã hội</t>
  </si>
  <si>
    <t xml:space="preserve">Nguồn kinh phí tạo nguồn thực hiện cải cách tiền lương </t>
  </si>
  <si>
    <t>Tiền khuyết tật theo Thông tư 42/TT-CP</t>
  </si>
  <si>
    <t>KP giáo viên dạy khuyết tật</t>
  </si>
  <si>
    <t>Kinh phí hổ trợ tiền ăn cho trẻ 3-5 tuổi</t>
  </si>
  <si>
    <t xml:space="preserve">Các khoản tăng thu so với dự toán, dự toán chi còn lại  đã được cấp có thẩm quyền quyết định sử dụng vào năm sau </t>
  </si>
  <si>
    <t>QUYẾT TOÁN CHI CHƯƠNG TRÌNH MỤC TIÊU QUỐC GIA, CHƯƠNG TRÌNH MỤC TIÊU THEO MỤC LỤC NSNN NĂM 2025</t>
  </si>
  <si>
    <t>Đơn vị: đồng</t>
  </si>
  <si>
    <t>Tên chương trình mục tiêu</t>
  </si>
  <si>
    <t>Chương</t>
  </si>
  <si>
    <t>Loại</t>
  </si>
  <si>
    <t>Khoản</t>
  </si>
  <si>
    <t>Mục</t>
  </si>
  <si>
    <t>Tiểu mục</t>
  </si>
  <si>
    <t>Số QT</t>
  </si>
  <si>
    <t>TỔNG CỘNG</t>
  </si>
  <si>
    <t>Chương trình mục tiêu quốc gia giảm nghèo bền vững giai đoạn 2021-2025</t>
  </si>
  <si>
    <t/>
  </si>
  <si>
    <t>Đa dạng hóa sinh kế, phát triển mô hình giảm nghèo nguồn vốn ngân sách trung ương</t>
  </si>
  <si>
    <t>Chi các khoản khác</t>
  </si>
  <si>
    <t>830</t>
  </si>
  <si>
    <t>280</t>
  </si>
  <si>
    <t>281</t>
  </si>
  <si>
    <t>7750</t>
  </si>
  <si>
    <t>7799</t>
  </si>
  <si>
    <t>x</t>
  </si>
  <si>
    <t>In, mua tài liệu</t>
  </si>
  <si>
    <t>6650</t>
  </si>
  <si>
    <t>6651</t>
  </si>
  <si>
    <t>Bồi dưỡng giảng viên, báo cáo viên</t>
  </si>
  <si>
    <t>6652</t>
  </si>
  <si>
    <t>Các khoản thuê mướn khác</t>
  </si>
  <si>
    <t>6657</t>
  </si>
  <si>
    <t>Chi phí khác</t>
  </si>
  <si>
    <t>6699</t>
  </si>
  <si>
    <t>Hỗ trợ phát triển sản xuất, cải thiện dinh dưỡng nguồn vốn ngân sách trung ương</t>
  </si>
  <si>
    <t>800</t>
  </si>
  <si>
    <t>341</t>
  </si>
  <si>
    <t>Chi mua hàng hóa, vật tư</t>
  </si>
  <si>
    <t>7001</t>
  </si>
  <si>
    <t>Phát triển giáo dục nghề nghiệp, việc làm bền vững nguồn vốn ngân sách trung ương</t>
  </si>
  <si>
    <t>Tuyên truyền, quảng cáo</t>
  </si>
  <si>
    <t>340</t>
  </si>
  <si>
    <t>6600</t>
  </si>
  <si>
    <t>6606</t>
  </si>
  <si>
    <t>Truyền thông và giảm nghèo về thông tin nguồn vốn NSTW</t>
  </si>
  <si>
    <t>Nâng cao năng lực và giám sát, đánh giá Chương trình nguồn vốn ngân sách trung ương</t>
  </si>
  <si>
    <t>Chi khác</t>
  </si>
  <si>
    <t>338</t>
  </si>
  <si>
    <t>7049</t>
  </si>
  <si>
    <t>Tiếp tục thực hiện có hiệu quả cơ cấu lại ngành nông nghiệp phát triển kinh tế nông thôn; triển khai mạnh mẽ Chương trình mỗi xã một sản phẩm (OCOP) nhằm nâng cao giá trị gia tăng, phù hợp với quá trình chuyển đổi số thích ứng với biến đổi khí hậu; phát triển mạnh ngành nghề nông thôn; phát triển du lịch nông thôn; nâng cao hiệu quả hoạt động của các hợp tác xã; hỗ trợ các doanh nghiệp khởi nghiệp ở nông thôn; nâng cao chất lượng đào tạo nghề cho lao động nông thôn... góp phần nâng cao thu nhập người dân theo hướng bền vững nguồn NSTW</t>
  </si>
  <si>
    <t>161</t>
  </si>
  <si>
    <t>Nâng cao chất lượng đời sống văn hóa của người dân nông thôn; bảo tồn và phát huy các giá trị văn hóa truyền thống theo hướng bền vững gắn với phát triển du lịch nông thôn nguồn vốn NSTW</t>
  </si>
  <si>
    <t>Vật tư văn phòng khác</t>
  </si>
  <si>
    <t>6550</t>
  </si>
  <si>
    <t>6599</t>
  </si>
  <si>
    <t>Tài sản và thiết bị khác</t>
  </si>
  <si>
    <t>6950</t>
  </si>
  <si>
    <t>6999</t>
  </si>
  <si>
    <t>Nâng cao chất lượng môi trường; xây dựng cảnh quan nông thôn sáng - xanh - sạch - đẹp, an toàn; giữ gìn và khôi phục cảnh quan truyền thống của nông thôn Việt Nam nguồn vốn NSTW</t>
  </si>
  <si>
    <t>262</t>
  </si>
  <si>
    <t>Đường điện, cấp thoát nước</t>
  </si>
  <si>
    <t>292</t>
  </si>
  <si>
    <t>6900</t>
  </si>
  <si>
    <t>6921</t>
  </si>
  <si>
    <t>Tăng cường công tác giám sát, đánh giá thực hiện Chương trình; nâng cao năng lực xây dựng nông thôn mới; truyền thông về xây dựng nông thôn mới; thực hiện Phong trào thi đua cả nước chung sức xây dựng nông thôn mới nguồn vốn NSTW</t>
  </si>
  <si>
    <t>040</t>
  </si>
  <si>
    <t>041</t>
  </si>
  <si>
    <t>Đơn vị: Đồng</t>
  </si>
  <si>
    <t>NSNN</t>
  </si>
  <si>
    <t>NSĐP</t>
  </si>
  <si>
    <t>TỔNG SỐ</t>
  </si>
  <si>
    <t>Mẫu biểu số 67</t>
  </si>
  <si>
    <t>THUYẾT MINH TÌNH HÌNH SỬ DỤNG</t>
  </si>
  <si>
    <t>Trong đó</t>
  </si>
  <si>
    <t>Dự phòng</t>
  </si>
  <si>
    <t>Tăng thu</t>
  </si>
  <si>
    <t>Thưởng vượt dự toán thu</t>
  </si>
  <si>
    <t>Tổng nguồn</t>
  </si>
  <si>
    <t>Tổng kinh phí sử dụng đã được quyết toán chi NSĐP</t>
  </si>
  <si>
    <t>Chi đầu tư và hỗ trợ vốn doanh nghiệp (nếu có theo phân cấp)</t>
  </si>
  <si>
    <t>Chi sự nghiệp kinh tế</t>
  </si>
  <si>
    <t>Chi sự nghiệp giáo dục</t>
  </si>
  <si>
    <t>Chi sự nghiệp y tế</t>
  </si>
  <si>
    <t>Mẫu biểu số 66</t>
  </si>
  <si>
    <t>THUYẾT MINH</t>
  </si>
  <si>
    <t>Gồm:</t>
  </si>
  <si>
    <t>NS xã</t>
  </si>
  <si>
    <t>Nguồn trong nước</t>
  </si>
  <si>
    <t>Trung ương bổ sung có mục tiêu (gồm cả nguồn hỗ trợ khôi phục sản xuất….)</t>
  </si>
  <si>
    <t xml:space="preserve">Các tổ chức, cá nhân trong nước ủng hộ </t>
  </si>
  <si>
    <t>Nguồn của NSĐP</t>
  </si>
  <si>
    <t>Tr.đó: - Từ nguồn dự phòng</t>
  </si>
  <si>
    <t xml:space="preserve">          - Từ quỹ dự trữ tài chính</t>
  </si>
  <si>
    <t xml:space="preserve">          - Từ nguồn tăng thu, dự toán còn lại của cấp ngân sách</t>
  </si>
  <si>
    <t xml:space="preserve">          - Từ nguồn thưởng vượt thu</t>
  </si>
  <si>
    <t xml:space="preserve">          - Từ nguồn khác</t>
  </si>
  <si>
    <t>Các nguồn khác</t>
  </si>
  <si>
    <t>Nguồn viện trợ nước ngoài</t>
  </si>
  <si>
    <t>III/ Chi ñng hé c¸c ®Þa ph­¬ng kh¸c, c¸c ®¬n vÞ thuéc cÊp kh¸c qu¶n lý (nÕu cã)</t>
  </si>
  <si>
    <t>Mẫu biểu số 69</t>
  </si>
  <si>
    <t xml:space="preserve">Năm trước (năm liền kề) </t>
  </si>
  <si>
    <t>Năm báo cáo</t>
  </si>
  <si>
    <t>Năm báo cáo so với năm liền kề</t>
  </si>
  <si>
    <r>
      <t>Giải trình</t>
    </r>
    <r>
      <rPr>
        <b/>
        <vertAlign val="superscript"/>
        <sz val="12"/>
        <rFont val="Times New Roman"/>
        <family val="1"/>
      </rPr>
      <t>1</t>
    </r>
  </si>
  <si>
    <t>Số tuyệt đối</t>
  </si>
  <si>
    <t>Số tương đối</t>
  </si>
  <si>
    <t>3 = 2 – 1</t>
  </si>
  <si>
    <t>4 = 3/1</t>
  </si>
  <si>
    <t>Các khoản dự toán được Thủ tướng Chính phủ, Ủy ban nhân dân các cấp bổ sung sau ngày 30 tháng 9 năm thực hiện dự toán, trừ trường hợp đã hết nhiệm vụ chi</t>
  </si>
  <si>
    <t>Chi đầu tư phát triển thực hiện chuyển nguồn sang năm sau đối với kế hoạch vốn đầu tư công được kéo dài thời gian thực hiện và giải ngân theo quy định của Luật Đầu tư công</t>
  </si>
  <si>
    <t>Các chương trình mục tiêu quốc gia đang trong thời gian thực hiện theo nghị quyết của Quốc hội nhưng không quá ngày 31 tháng 12 năm sau</t>
  </si>
  <si>
    <t>Nguồn thực hiện chính sách tiền lương, phụ cấp, trợ cấp và các khoản tính theo tiền lương; nguồn thực hiện các chính sách an sinh xã hội</t>
  </si>
  <si>
    <t>BÁO CÁO CHI CHUYỂN NGUỒN SANG NĂM SAU NĂM 2026</t>
  </si>
  <si>
    <t>XÃ VŨ QUANG</t>
  </si>
  <si>
    <t xml:space="preserve">   XÃ VŨ QUANG</t>
  </si>
  <si>
    <t>Đơm vị tính: Đồng</t>
  </si>
  <si>
    <t xml:space="preserve">               CHI KHẮC PHỤC HẬU QUẢ THIÊN TAI NĂM 2025</t>
  </si>
  <si>
    <t>NGUỒN DỰ PHÒNG, TĂNG THU VÀ THƯỞNG VƯỢT DỰ TOÁN THU NGÂN SÁCH NĂM 2025</t>
  </si>
  <si>
    <t>Chi quản lý NN đảng đoàn thể</t>
  </si>
  <si>
    <t>Mẫu biểu số 62</t>
  </si>
  <si>
    <t>Mẫu biểu số 63</t>
  </si>
  <si>
    <t>Số quyết toán</t>
  </si>
  <si>
    <t>QUYẾT TOÁN CHI, TRẢ NỢ NSĐP THEO MỤC LỤC NSNN NĂM 2025</t>
  </si>
  <si>
    <t>Mẫu biểu số 59</t>
  </si>
  <si>
    <t>Mẫu biểu số 60</t>
  </si>
  <si>
    <t xml:space="preserve">     XÃ VŨ QUANG</t>
  </si>
  <si>
    <t>Mẫu biểu số 64</t>
  </si>
  <si>
    <t>Mẫu biểu số 61</t>
  </si>
  <si>
    <t>9301</t>
  </si>
  <si>
    <t>283</t>
  </si>
  <si>
    <t>Phát triển hạ tầng kinh tế - xã hội, cơ bản đồng bộ, hiện đại, đảm bảo kết nối nông thôn - đô thị và kết nối các vùng miền nguồn NSTW</t>
  </si>
  <si>
    <t>9300</t>
  </si>
  <si>
    <t>Kinh phí được giao tự chủ của các đơn vị sự nghiệp công lập và các cơ quan nhà nước</t>
  </si>
  <si>
    <t>Kinh phí tự chủ của Văn phòng HĐND - UBND xã</t>
  </si>
  <si>
    <t xml:space="preserve">                                   CÂN ĐỐI QUYẾT TOÁN NGÂN SÁCH ĐỊA PHƯƠNG NĂM 2025</t>
  </si>
  <si>
    <t>Đơn vị tính: Triệu đồng</t>
  </si>
  <si>
    <t>Thu NS cấp tỉnh</t>
  </si>
  <si>
    <t>Thu NS xã</t>
  </si>
  <si>
    <t>Chi NS cấp tỉnh</t>
  </si>
  <si>
    <t>Chi NS xã</t>
  </si>
  <si>
    <t xml:space="preserve"> </t>
  </si>
  <si>
    <t>UBND XÃ VŨ QUANG</t>
  </si>
  <si>
    <t>QUYẾT TOÁN THU NSNN, VAY NSĐP NĂM 2025</t>
  </si>
  <si>
    <t>So sánh QT/DT (%)</t>
  </si>
  <si>
    <t>Cấp</t>
  </si>
  <si>
    <t>HĐND</t>
  </si>
  <si>
    <t>Quyết toán</t>
  </si>
  <si>
    <t>Thu NS</t>
  </si>
  <si>
    <t>Thu</t>
  </si>
  <si>
    <t>trên</t>
  </si>
  <si>
    <t>quyết</t>
  </si>
  <si>
    <t>năm</t>
  </si>
  <si>
    <t>TW</t>
  </si>
  <si>
    <t>giao</t>
  </si>
  <si>
    <t>định</t>
  </si>
  <si>
    <t>cấp tỉnh</t>
  </si>
  <si>
    <t>cấp xã</t>
  </si>
  <si>
    <t>3=4+5</t>
  </si>
  <si>
    <t>5=6+7</t>
  </si>
  <si>
    <t>8=3:1</t>
  </si>
  <si>
    <t>9=3:2</t>
  </si>
  <si>
    <t>TỔNG SỐ (A+B +C+D+E)</t>
  </si>
  <si>
    <t>1</t>
  </si>
  <si>
    <t>Thu từ khu vực doanh nghiệp nhà nước do Trung ương quản lý</t>
  </si>
  <si>
    <t>- Thuế giá trị gia tăng</t>
  </si>
  <si>
    <t>Trong đó: Thu từ hoạt động thăm dò, khai thác dầu, khí</t>
  </si>
  <si>
    <t>- Thuế thu nhập doanh nghiệp</t>
  </si>
  <si>
    <t xml:space="preserve">- Thuế tiêu thụ đặc biệt </t>
  </si>
  <si>
    <t>Trong đó: Thu từ cơ sở kinh doanh nhập khẩu tiếp tục bán ra trong nước</t>
  </si>
  <si>
    <t>- Thuế tài nguyên</t>
  </si>
  <si>
    <t>Trong đó: Thuế tài nguyên dầu, khí</t>
  </si>
  <si>
    <t>- Thu từ khí thiên nhiên</t>
  </si>
  <si>
    <t>2</t>
  </si>
  <si>
    <t>Thu từ khu vực doanh nghiệp nhà nước do địa phương quản lý</t>
  </si>
  <si>
    <t>3</t>
  </si>
  <si>
    <t>Thu từ khu vực doanh nghiệp có vốn đầu tư nước ngoài</t>
  </si>
  <si>
    <t>3.1</t>
  </si>
  <si>
    <t>Thu từ nhà cung cấp hàng hóa, dịch vụ ở nước ngoài</t>
  </si>
  <si>
    <t>3.2</t>
  </si>
  <si>
    <t>Thu từ doanh nghiệp có vốn đầu tư nước ngoài</t>
  </si>
  <si>
    <t>Trong đó: Thu từ hoạt động thăm dò và khai thác dầu, khí</t>
  </si>
  <si>
    <t>Trong đó: - Thu từ hoạt động thăm dò và khai thác dầu, khí</t>
  </si>
  <si>
    <t xml:space="preserve">               - Thuế tối thiểu toàn cầu</t>
  </si>
  <si>
    <t>Trong đó: - Thu từ cơ sở kinh doanh nhập khẩu tiếp tục bán ra trong nước</t>
  </si>
  <si>
    <t>4</t>
  </si>
  <si>
    <t>5</t>
  </si>
  <si>
    <t xml:space="preserve">Lệ phí trước bạ </t>
  </si>
  <si>
    <t>6</t>
  </si>
  <si>
    <t>7</t>
  </si>
  <si>
    <t>8</t>
  </si>
  <si>
    <t>9</t>
  </si>
  <si>
    <t>Trong đó: - Thu từ hàng hóa nhập khẩu</t>
  </si>
  <si>
    <t xml:space="preserve">                 - Thu từ hàng hóa sản xuất trong nước</t>
  </si>
  <si>
    <t>10</t>
  </si>
  <si>
    <t>Các loại phí, lệ phí</t>
  </si>
  <si>
    <t>Phí, lệ phí Trung ương</t>
  </si>
  <si>
    <t>Phí, lệ phí tỉnh</t>
  </si>
  <si>
    <t>Phí, lệ phí xã</t>
  </si>
  <si>
    <t>Trong đó:  - Các khoản phí, lệ phí ngoài danh mục phí, lệ phí được quy định tại Luật Phí và lệ phí do địa phương ban hành</t>
  </si>
  <si>
    <t xml:space="preserve">                 - Phí bảo vệ môi trường đối với nước thải</t>
  </si>
  <si>
    <t xml:space="preserve">                 - Phí hạ tầng cửa khẩu</t>
  </si>
  <si>
    <t xml:space="preserve">                - Phí tham quan các khu di tích, di sản thế giới </t>
  </si>
  <si>
    <t>11</t>
  </si>
  <si>
    <t>Trong đó: - Thu do cơ quan, tổ chức, đơn vị thuộc Trung ương quản lý</t>
  </si>
  <si>
    <t xml:space="preserve">               + Thu từ khai thác quỹ đất khu vực TOD đối với đường sắt quốc gia</t>
  </si>
  <si>
    <t xml:space="preserve">                - Thu do cơ quan, tổ chức, đơn vị thuộc địa phương quản lý</t>
  </si>
  <si>
    <t xml:space="preserve">               + Thu từ khai thác quỹ đất khu vực TOD đối với đường sắt địa phương</t>
  </si>
  <si>
    <t>12</t>
  </si>
  <si>
    <t>Thu tiền thuê đất</t>
  </si>
  <si>
    <t xml:space="preserve">                - Thu tiền thuê đất một lần được nhà đầu tư ứng trước để bồi thường, hỗ trợ, tái định cư</t>
  </si>
  <si>
    <t xml:space="preserve">               - Thu từ khai thác quỹ đất khu vực TOD đối với đường sắt quốc gia</t>
  </si>
  <si>
    <t xml:space="preserve">               - Thu từ khai thác quỹ đất khu vực TOD đối với đường sắt địa phương</t>
  </si>
  <si>
    <t>13</t>
  </si>
  <si>
    <t>Thu tiền cho thuê và bán nhà ở thuộc sở hữu nhà nước</t>
  </si>
  <si>
    <t>14</t>
  </si>
  <si>
    <t>Thu từ khai thác, xử lý tài sản công xử lý theo quy định của pháp luật về quản lý, sử dụng tài sản công</t>
  </si>
  <si>
    <t>15</t>
  </si>
  <si>
    <t>Thu từ hoạt động xổ số</t>
  </si>
  <si>
    <t>16</t>
  </si>
  <si>
    <t>Bao gồm: - Thu khác ngân sách trung ương</t>
  </si>
  <si>
    <t xml:space="preserve">              - Thu khác ngân sách địa phương</t>
  </si>
  <si>
    <t>Trong đó: - Thu phạt vi phạm an toàn giao thông</t>
  </si>
  <si>
    <t xml:space="preserve">                 - Thu phạt vi phạm hành chính do cơ quan Thuế thực hiện</t>
  </si>
  <si>
    <t xml:space="preserve">                 - Tiền bảo vệ và phát triển đất trồng lúa</t>
  </si>
  <si>
    <t>17</t>
  </si>
  <si>
    <t>Thu tiền sử dụng khu vực biển</t>
  </si>
  <si>
    <t>Trong đó: - Thuộc thẩm quyền giao của trung ương</t>
  </si>
  <si>
    <t xml:space="preserve">                - Thuộc thẩm quyền giao của địa phương</t>
  </si>
  <si>
    <t>18</t>
  </si>
  <si>
    <t>Thu tiền cấp quyền khai thác tài nguyên khoáng sản, tài nguyên nước, tiền cấp quyền sử dụng tần số vô tuyến điện</t>
  </si>
  <si>
    <t>- Cơ quan Trung ương cấp phép</t>
  </si>
  <si>
    <t>Trong đó:  + Tài nguyên khoáng sản</t>
  </si>
  <si>
    <t xml:space="preserve">                + Tài nguyên nước</t>
  </si>
  <si>
    <t xml:space="preserve">                + Tiền cấp quyền sử dụng tần số vô tuyến điện</t>
  </si>
  <si>
    <t>- Cơ quan địa phương cấp phép</t>
  </si>
  <si>
    <t>19</t>
  </si>
  <si>
    <t>Thu từ quỹ đất công ích và thu hoa lợi công sản khác</t>
  </si>
  <si>
    <t>20</t>
  </si>
  <si>
    <t>Thu cổ tức, lợi nhuận được chia và lợi nhuận sau thuế</t>
  </si>
  <si>
    <t>- Thu từ doanh nghiệp do Trung ương quản lý</t>
  </si>
  <si>
    <t>- Thu từ doanh nghiệp do địa phương quản lý</t>
  </si>
  <si>
    <t>Thu từ dầu thô</t>
  </si>
  <si>
    <t>Thu về dầu thô theo hiệp định, hợp đồng</t>
  </si>
  <si>
    <t>1.1</t>
  </si>
  <si>
    <t>Thuế tài nguyên</t>
  </si>
  <si>
    <t>1.2</t>
  </si>
  <si>
    <t>Thuế thu nhập doanh nghiệp</t>
  </si>
  <si>
    <t>1.3</t>
  </si>
  <si>
    <t>Lợi nhuận sau thuế được chia của Chính phủ Việt Nam</t>
  </si>
  <si>
    <t>1.4</t>
  </si>
  <si>
    <t>Dầu lãi được chia của Chính phủ Việt Nam</t>
  </si>
  <si>
    <t>1.5</t>
  </si>
  <si>
    <t>Thuế đặc biệt</t>
  </si>
  <si>
    <t>1.6</t>
  </si>
  <si>
    <t>Thu khác</t>
  </si>
  <si>
    <t>Thu về Condensate theo hiệp định, hợp đồng</t>
  </si>
  <si>
    <t>Phụ thu về dầu, khí</t>
  </si>
  <si>
    <t>Thu về khí thiên nhiên (không bao gồm doanh nghiệp có vốn đầu tư nước ngoài)</t>
  </si>
  <si>
    <t>Thu từ hoạt động xuất, nhập khẩu</t>
  </si>
  <si>
    <t>Thuế xuất khẩu</t>
  </si>
  <si>
    <t>Trong đó, thuế xuất khẩu qua biên giới đất liền</t>
  </si>
  <si>
    <t>Thuế nhập khẩu</t>
  </si>
  <si>
    <t>Trong đó, thuế nhập khẩu qua biên giới đất liền</t>
  </si>
  <si>
    <t>Thuế tiêu thụ đặc biệt hàng nhập khẩu</t>
  </si>
  <si>
    <t>Thuế giá trị gia tăng hàng nhập khẩu</t>
  </si>
  <si>
    <t>Thuế bảo vệ môi trường hàng nhập khẩu</t>
  </si>
  <si>
    <t>Thuế bổ sung đối với hàng hóa nhập khẩu</t>
  </si>
  <si>
    <t>IV</t>
  </si>
  <si>
    <t>Thu Viện trợ</t>
  </si>
  <si>
    <t>V</t>
  </si>
  <si>
    <t>Các khoản huy động đóng góp xây dựng cơ sở hạ tầng</t>
  </si>
  <si>
    <t>VI</t>
  </si>
  <si>
    <t xml:space="preserve">Thu hồi vốn của Nhà nước và thu từ quỹ dự trữ tài chính </t>
  </si>
  <si>
    <t xml:space="preserve">Thu từ bán cổ phần, vốn góp của Nhà nước nộp ngân sách </t>
  </si>
  <si>
    <t>Thu từ các khoản cho vay của ngân sách</t>
  </si>
  <si>
    <t>2.1</t>
  </si>
  <si>
    <t>Thu nợ gốc cho vay</t>
  </si>
  <si>
    <t>2.2</t>
  </si>
  <si>
    <t>Thu lãi cho vay</t>
  </si>
  <si>
    <t>Thu từ quỹ dự trữ tài chính</t>
  </si>
  <si>
    <t>VIII</t>
  </si>
  <si>
    <t>Tạm thu Ngân sách</t>
  </si>
  <si>
    <t>VAY CỦA NGÂN SÁCH ĐỊA PHƯƠNG</t>
  </si>
  <si>
    <t>Vay bù đắp bội chi NSĐP</t>
  </si>
  <si>
    <t xml:space="preserve">Vay trong nước </t>
  </si>
  <si>
    <t xml:space="preserve"> Vay lại từ nguồn Chính phủ vay ngoài nước </t>
  </si>
  <si>
    <t>Vay để trả nợ gốc vay</t>
  </si>
  <si>
    <t>1.</t>
  </si>
  <si>
    <t>2.</t>
  </si>
  <si>
    <t>Bổ sung có mục tiêu bằng nguồn vốn trong nước</t>
  </si>
  <si>
    <t>Bổ sung có mục tiêu bằng nguồn vốn ngoài nước</t>
  </si>
  <si>
    <t xml:space="preserve">THU CHUYỂN NGUỒN </t>
  </si>
  <si>
    <t>E</t>
  </si>
  <si>
    <t>Đơn vị tính: Triệu  đồng</t>
  </si>
  <si>
    <t xml:space="preserve">     Dự toán năm</t>
  </si>
  <si>
    <t xml:space="preserve"> Quyết toán năm</t>
  </si>
  <si>
    <t>So sánh QT/DT(%)</t>
  </si>
  <si>
    <t>Sè quyÕt to¸n chi NS§P chia c¸c nguån vèn (cét 3)</t>
  </si>
  <si>
    <t>Nội dung chi</t>
  </si>
  <si>
    <t>Chi NS</t>
  </si>
  <si>
    <t>Chi</t>
  </si>
  <si>
    <t>Cấp trên</t>
  </si>
  <si>
    <t>cấp</t>
  </si>
  <si>
    <t>NS</t>
  </si>
  <si>
    <t>quyết định</t>
  </si>
  <si>
    <t>tỉnh</t>
  </si>
  <si>
    <t>xã</t>
  </si>
  <si>
    <t>3=4+5+6</t>
  </si>
  <si>
    <t>6=3:1</t>
  </si>
  <si>
    <t>7=3:2</t>
  </si>
  <si>
    <t>(9)</t>
  </si>
  <si>
    <t>(10)</t>
  </si>
  <si>
    <t>(11)</t>
  </si>
  <si>
    <t>...</t>
  </si>
  <si>
    <t>sửa stt</t>
  </si>
  <si>
    <t>CHI CÂN ĐỐI  NGÂN SÁCH</t>
  </si>
  <si>
    <r>
      <t xml:space="preserve">Chi đầu tư cho các chương trình, dự án, nhiệm vụ và đối tượng đầu tư công khác </t>
    </r>
    <r>
      <rPr>
        <b/>
        <sz val="12"/>
        <color rgb="FFFF0000"/>
        <rFont val="Times New Roman"/>
        <family val="1"/>
      </rPr>
      <t>do địa phương quản lý theo quy định của Luật Đầu tư công</t>
    </r>
    <r>
      <rPr>
        <b/>
        <sz val="12"/>
        <rFont val="Times New Roman"/>
        <family val="1"/>
      </rPr>
      <t xml:space="preserve"> </t>
    </r>
    <r>
      <rPr>
        <b/>
        <sz val="12"/>
        <color rgb="FFFF0000"/>
        <rFont val="Times New Roman"/>
        <family val="1"/>
      </rPr>
      <t>và thực hiện nhiệm vụ chi quy định tại điểm d khoản 5 Điều 9 Luật Ngân sách nhà nước</t>
    </r>
    <r>
      <rPr>
        <b/>
        <sz val="12"/>
        <rFont val="Times New Roman"/>
        <family val="1"/>
      </rPr>
      <t>, chi tiết theo từng lĩnh vực</t>
    </r>
  </si>
  <si>
    <t xml:space="preserve">Chi quốc phòng, hỗ trợ thực hiện một số nhiệm vụ chi thuộc nhiệm vụ của NSTW </t>
  </si>
  <si>
    <t>Chi an ninh và trật tự, an toàn xã hội, hỗ trợ thực hiện một số nhiệm vụ chi thuộc nhiệm vụ của NSTW</t>
  </si>
  <si>
    <t>Chi Khoa học, công nghệ, đổi mới sáng tạo và chuyển đổi số</t>
  </si>
  <si>
    <t>1.7</t>
  </si>
  <si>
    <t>Chi Phát thanh, truyền hình</t>
  </si>
  <si>
    <t>1.8</t>
  </si>
  <si>
    <t>1.9</t>
  </si>
  <si>
    <t>1.10</t>
  </si>
  <si>
    <t>1.11</t>
  </si>
  <si>
    <t>Chi hoạt động của các cơ quan quản lý nhà nước, đảng, đoàn thể</t>
  </si>
  <si>
    <t>1.12</t>
  </si>
  <si>
    <t>Chi Bảo đảm xã hội</t>
  </si>
  <si>
    <t>1.13</t>
  </si>
  <si>
    <t>Chi ngành, lĩnh vực khác</t>
  </si>
  <si>
    <t>Chi đầu tư và hỗ trợ vốn cho các doanh nghiệp cung cấp sản phẩm, dịch vụ công ích thiết yếu cho xã hội do Nhà nước đặt hàng; các tổ chức kinh tế; các tổ chức tài chính của địa phương; đầu tư vốn nhà nước vào doanh nghiệp của địa phương theo quy định của pháp luật</t>
  </si>
  <si>
    <t>Cấp bù chênh lệch lãi suất, phí quản lý và ủy thác cho vay qua ngân hàng chính sách để thực hiện các chính sách phát triển kinh tế - xã hội tại địa phương</t>
  </si>
  <si>
    <t>Chi trả nợ lãi vay theo quy định</t>
  </si>
  <si>
    <t>2.3</t>
  </si>
  <si>
    <t>2.4</t>
  </si>
  <si>
    <t>2.5</t>
  </si>
  <si>
    <t>2.6</t>
  </si>
  <si>
    <t>2.7</t>
  </si>
  <si>
    <t>2.8</t>
  </si>
  <si>
    <t>2.9</t>
  </si>
  <si>
    <t>2.10</t>
  </si>
  <si>
    <t>2.11</t>
  </si>
  <si>
    <t>2.12</t>
  </si>
  <si>
    <t>2.13</t>
  </si>
  <si>
    <t>Chi bổ sung quỹ dự trữ tài chính</t>
  </si>
  <si>
    <t>Chi viện trợ</t>
  </si>
  <si>
    <t>bổ sung</t>
  </si>
  <si>
    <t>Chi cho vay theo quy định của Chính phủ</t>
  </si>
  <si>
    <t>VII</t>
  </si>
  <si>
    <t>Chi hỗ trợ thực hiện một số nhiệm vụ quy định tại các điểm a, b và c khoản 5 Điều 9 Luật Ngân sách nhà nước</t>
  </si>
  <si>
    <t>Tr. đó: - Bằng nguồn vốn trong nước</t>
  </si>
  <si>
    <t xml:space="preserve">             - Bằng nguồn vốn ngoài nước</t>
  </si>
  <si>
    <t>TỔNG SỐ (A+B+C)</t>
  </si>
  <si>
    <t>Thu và vay trong Ngân sách</t>
  </si>
  <si>
    <t>009</t>
  </si>
  <si>
    <t>2750</t>
  </si>
  <si>
    <t xml:space="preserve"> 2767</t>
  </si>
  <si>
    <t>2800</t>
  </si>
  <si>
    <t>2827</t>
  </si>
  <si>
    <t>2850</t>
  </si>
  <si>
    <t>2853</t>
  </si>
  <si>
    <t>4252</t>
  </si>
  <si>
    <t>012</t>
  </si>
  <si>
    <t>123</t>
  </si>
  <si>
    <t>124</t>
  </si>
  <si>
    <t>126</t>
  </si>
  <si>
    <t>412</t>
  </si>
  <si>
    <t>Tạm thu và vay chưa đưa vào Ngân sách</t>
  </si>
  <si>
    <t>Mục 0003</t>
  </si>
  <si>
    <t>UỶ BAN NHÂN DÂN</t>
  </si>
  <si>
    <t>010</t>
  </si>
  <si>
    <t>011</t>
  </si>
  <si>
    <t>6100</t>
  </si>
  <si>
    <t>6400</t>
  </si>
  <si>
    <t>6750</t>
  </si>
  <si>
    <t>7000</t>
  </si>
  <si>
    <t>6500</t>
  </si>
  <si>
    <t>070</t>
  </si>
  <si>
    <t>071</t>
  </si>
  <si>
    <t>6000</t>
  </si>
  <si>
    <t>6150</t>
  </si>
  <si>
    <t>6200</t>
  </si>
  <si>
    <t>6250</t>
  </si>
  <si>
    <t>6300</t>
  </si>
  <si>
    <t>072</t>
  </si>
  <si>
    <t>073</t>
  </si>
  <si>
    <t>074</t>
  </si>
  <si>
    <t>085</t>
  </si>
  <si>
    <t>093</t>
  </si>
  <si>
    <t>098</t>
  </si>
  <si>
    <t>130</t>
  </si>
  <si>
    <t>133</t>
  </si>
  <si>
    <t>139</t>
  </si>
  <si>
    <t>160</t>
  </si>
  <si>
    <t>190</t>
  </si>
  <si>
    <t>191</t>
  </si>
  <si>
    <t>220</t>
  </si>
  <si>
    <t>221</t>
  </si>
  <si>
    <t>250</t>
  </si>
  <si>
    <t>261</t>
  </si>
  <si>
    <t>278</t>
  </si>
  <si>
    <t>312</t>
  </si>
  <si>
    <t>321</t>
  </si>
  <si>
    <t>351</t>
  </si>
  <si>
    <t>361</t>
  </si>
  <si>
    <t>362</t>
  </si>
  <si>
    <t>370</t>
  </si>
  <si>
    <t>371</t>
  </si>
  <si>
    <t>372</t>
  </si>
  <si>
    <t>374</t>
  </si>
  <si>
    <t>398</t>
  </si>
  <si>
    <t>400</t>
  </si>
  <si>
    <t>411</t>
  </si>
  <si>
    <t>428</t>
  </si>
  <si>
    <t>430</t>
  </si>
  <si>
    <t>433</t>
  </si>
  <si>
    <t>434</t>
  </si>
  <si>
    <t>Chương trình MTQG - xây dựng nông thôn mới giai đoạn 2021-2025</t>
  </si>
  <si>
    <t>Mẫu biểu số 65</t>
  </si>
  <si>
    <t>THUYẾT MINH TĂNG, GIẢM CHI QUẢN LÝ HÀNH CHÍNH, ĐẢNG, ĐOÀN THỂ NĂM 2025</t>
  </si>
  <si>
    <t>Đơn vị: Triệu đồng</t>
  </si>
  <si>
    <t>1=2+3</t>
  </si>
  <si>
    <t xml:space="preserve"> Số quyết toán chi tăng, giảm so với dự toán</t>
  </si>
  <si>
    <t>Do chính sách thay đổi</t>
  </si>
  <si>
    <t xml:space="preserve"> - Phụ cấp đặc biệt</t>
  </si>
  <si>
    <t xml:space="preserve"> - Phụ cấp khu vực</t>
  </si>
  <si>
    <t>Nhiệm vụ chi đột xuất được bổ sung</t>
  </si>
  <si>
    <t>Bổ sung có mục tiêu từ ngân sách tỉnh cho ngân sách các địa phương theo Quyết định số 2022/QĐ-UBND ngày 11/08/2025 của UBND tỉnh (Đại hội Đảng bộ tỉnh, Đảng bộ các đơn vị, các cấp)</t>
  </si>
  <si>
    <t>Bổ sung kinh phí có mục tiêu từ ngân sách cấp tỉnh cho các ngân sách các địa phương để thực hiện chi trả chế độ có cán bộ, công chức cấp xã nghỉ hưởng chính sách theo Nghị định 178/2024/NĐ-CP, số 67/2025/NĐ-CP theo Quyết định số 2083/QĐ-UBND ngày 15/08/2025 của UBND tỉnh</t>
  </si>
  <si>
    <t xml:space="preserve">Hỗ trợ sắp xếp đơn vị hành chính Quyết định số 1945/QĐ-UBND ngày 31/7/2025 của UBND tỉnh </t>
  </si>
  <si>
    <t>Kinh phí để thực hiện công tác phòng, chống cơn bão số 05 và mưa lũ có thể xảy ra trong thời gian tới theo Quyết định số 2142/QĐ-UBND ngày 23/08/2025 của UBND tỉnh.</t>
  </si>
  <si>
    <t>Về việc bổ sung có mục tiêu từ ngân sách cấp tỉnh cho
ngân sách các địa phương để thực hiện chính sách tinh giản biên chế theo Nghị định số 154/2025/NĐ-CP của Chính phủ ( QĐ 3436)</t>
  </si>
  <si>
    <t>Mẫu biểu số 71</t>
  </si>
  <si>
    <t>TỔNG HỢP THU DỊCH VỤ CỦA ĐƠN VỊ SỰ NGHIỆP CÔNG NĂM 2025
(KHÔNG BAO GỒM NGUỒN NGÂN SÁCH NHÀ NƯỚC)</t>
  </si>
  <si>
    <t>Đơn vị: triệu đồng</t>
  </si>
  <si>
    <t>SỐ TT</t>
  </si>
  <si>
    <t>TÊN ĐƠN VỊ</t>
  </si>
  <si>
    <t>KẾ HOẠCH 
NĂM 2025</t>
  </si>
  <si>
    <t>THỰC HIỆN NĂM 2025</t>
  </si>
  <si>
    <t>SO SÁNH (%)</t>
  </si>
  <si>
    <t>3=2/1</t>
  </si>
  <si>
    <t xml:space="preserve">Các đơn vị thuộc phạm vi quản lý </t>
  </si>
  <si>
    <t>Trong đó:</t>
  </si>
  <si>
    <t>- Sự nghiệp giáo dục, đào tạo và dạy nghề</t>
  </si>
  <si>
    <t xml:space="preserve"> - Sự nghiệp y tế</t>
  </si>
  <si>
    <t>Mẫu biểu số 72</t>
  </si>
  <si>
    <r>
      <t>TÌNH HÌNH THỰC HIỆN KẾ HOẠCH TÀI CHÍNH CỦA CÁC QUỸ TÀI CHÍNH NHÀ NƯỚC NGOÀI NGÂN SÁCH</t>
    </r>
    <r>
      <rPr>
        <b/>
        <vertAlign val="superscript"/>
        <sz val="14"/>
        <rFont val="Times New Roman"/>
        <family val="1"/>
        <charset val="163"/>
      </rPr>
      <t xml:space="preserve"> (1)</t>
    </r>
    <r>
      <rPr>
        <b/>
        <sz val="14"/>
        <rFont val="Times New Roman"/>
        <family val="1"/>
      </rPr>
      <t xml:space="preserve"> NĂM 2025</t>
    </r>
  </si>
  <si>
    <t>TÊN QUỸ</t>
  </si>
  <si>
    <t>KẾ HOẠCH NĂM NĂM 2025</t>
  </si>
  <si>
    <t>THỰC HIỆN NĂM NĂM 2025</t>
  </si>
  <si>
    <t>DƯ NGUỒN ĐẾN 31/12 năm N (1)</t>
  </si>
  <si>
    <t>GHI CHÚ</t>
  </si>
  <si>
    <t>TỔNG NGUỒN VỐN PHÁT SINH TRONG NĂM (2)</t>
  </si>
  <si>
    <t>TỔNG SỬ DỤNG NGUỒN VỐN TRONG NĂM (3)</t>
  </si>
  <si>
    <t>CHÊNH LỆCH NGUỒN TRONG NĂM</t>
  </si>
  <si>
    <t xml:space="preserve">TỔNG SỬ DỤNG NGUỒN VỐN TRONG NĂM </t>
  </si>
  <si>
    <t>TRONG ĐÓ: HỖ TRỢ TỪ NSNN (nếu có)</t>
  </si>
  <si>
    <t>Tr.đó: Bổ sung vốn điều lệ (nếu có)</t>
  </si>
  <si>
    <t>6=2-4</t>
  </si>
  <si>
    <t>11=6-8</t>
  </si>
  <si>
    <t>12=1+6-8</t>
  </si>
  <si>
    <t>Vụ HCSN</t>
  </si>
  <si>
    <t>Quỹ phòng chống thiên tai</t>
  </si>
  <si>
    <t>Quỹ Đền ơn đáp nghĩa</t>
  </si>
  <si>
    <t>Quỹ Vì người nghèo xã</t>
  </si>
  <si>
    <t>Quỹ Cứu trợ xã</t>
  </si>
  <si>
    <t>CV 168/TCDN-NV4 ngày 10/02/2023 của Cục TCDN</t>
  </si>
  <si>
    <t xml:space="preserve">Cục TCDN: </t>
  </si>
  <si>
    <r>
      <t xml:space="preserve">- Bội chi = chi - thu </t>
    </r>
    <r>
      <rPr>
        <b/>
        <vertAlign val="superscript"/>
        <sz val="12"/>
        <rFont val="Times New Roman"/>
        <family val="1"/>
      </rPr>
      <t>1</t>
    </r>
  </si>
  <si>
    <r>
      <t>B. Vay của ngân sách cấp tỉnh</t>
    </r>
    <r>
      <rPr>
        <b/>
        <vertAlign val="superscript"/>
        <sz val="12"/>
        <rFont val="Times New Roman"/>
        <family val="1"/>
      </rPr>
      <t>1</t>
    </r>
    <r>
      <rPr>
        <b/>
        <sz val="12"/>
        <rFont val="Times New Roman"/>
        <family val="1"/>
      </rPr>
      <t xml:space="preserve"> (chi tiết theo mục đích vay và nguồn vay)</t>
    </r>
  </si>
  <si>
    <r>
      <t>B. Chi trả nợ gốc (chi tiết từng nguồn trả nợ gốc)</t>
    </r>
    <r>
      <rPr>
        <b/>
        <vertAlign val="superscript"/>
        <sz val="12"/>
        <rFont val="Times New Roman"/>
        <family val="1"/>
      </rPr>
      <t>1</t>
    </r>
  </si>
  <si>
    <t>DƯ NGUỒN ĐẾN 31/12/2024</t>
  </si>
  <si>
    <t xml:space="preserve">Mương thoát nước đường Tây Sơn </t>
  </si>
  <si>
    <t xml:space="preserve">Sửa chữa, nâng cấp nhà làm việc, phòng họp cơ quan Đảng ủy, HĐND, UBND, UBMTTQ xã, Hội trường Liên Cơ </t>
  </si>
  <si>
    <t xml:space="preserve">Mương thuỷ lợi nội đồng thôn 2 Quang Thọ </t>
  </si>
  <si>
    <t>Mương thuỷ lợi nội đồng đập Khe Nguyện</t>
  </si>
  <si>
    <t xml:space="preserve">Tuyến  đường vào đập khe Chẹt và Đường ngõ xóm; Tuyến Đập Am đến đường Nguyễn công Trứ </t>
  </si>
  <si>
    <t xml:space="preserve">Đường TĐC từ ngã 3 Cầu Khe Gỗ đi qua thôn Ngân Kiều đến Quán Quyên Lợi giáp đường QL 281(Sữa chữa mặt đường bằng nhựa nóng) </t>
  </si>
  <si>
    <t>ỦY BAN NHÂN DÂN XÃ</t>
  </si>
  <si>
    <t>ỦY BAN NHÂN DÂN</t>
  </si>
  <si>
    <t xml:space="preserve">ỦY BAN NHÂN DÂN </t>
  </si>
  <si>
    <t xml:space="preserve">                           ỦY BAN NHÂN DÂN XÃ</t>
  </si>
  <si>
    <t>QUYẾT TOÁN THU NSNN, VAY NSĐP THEO MỤC LỤC NSNN NĂM 2025</t>
  </si>
  <si>
    <t>( Kèm theo Quyết định số       /QĐ-UBND ngày       tháng     năm 2026 của UBND xã Vũ Quang)</t>
  </si>
  <si>
    <t xml:space="preserve"> ( Kèm theo Quyết định số       /QĐ-UBND ngày       tháng     năm 2026 của UBND xã Vũ Quang)</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</si>
</sst>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_);_(* \(#,##0\);_(* &quot;-&quot;_);_(@_)"/>
    <numFmt numFmtId="43" formatCode="_(* #,##0.00_);_(* \(#,##0.00\);_(* &quot;-&quot;??_);_(@_)"/>
    <numFmt numFmtId="164" formatCode="_-* #,##0.00_-;\-* #,##0.00_-;_-* &quot;-&quot;??_-;_-@_-"/>
    <numFmt numFmtId="165" formatCode="_-* #,##0_-;\-* #,##0_-;_-* &quot;-&quot;??_-;_-@_-"/>
    <numFmt numFmtId="166" formatCode="_(* #,##0_);_(* \(#,##0\);_(* &quot;-&quot;??_);_(@_)"/>
    <numFmt numFmtId="167" formatCode="#,##0&quot;&quot;;\(&quot;&quot;#,##0\);"/>
    <numFmt numFmtId="168" formatCode="_(* #,##0.0_);_(* \(#,##0.0\);_(* &quot;-&quot;??_);_(@_)"/>
    <numFmt numFmtId="169" formatCode="###,###"/>
    <numFmt numFmtId="170" formatCode="###,###,###"/>
    <numFmt numFmtId="171" formatCode="0.000"/>
    <numFmt numFmtId="172" formatCode="_(* #,##0.000_);_(* \(#,##0.000\);_(* &quot;-&quot;??_);_(@_)"/>
    <numFmt numFmtId="173" formatCode="_ * #,##0.00_ ;_ * \-#,##0.00_ ;_ * &quot;-&quot;??_ ;_ @_ "/>
  </numFmts>
  <fonts count="65">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theme="1"/>
      <name val="Calibri"/>
      <family val="2"/>
      <scheme val="minor"/>
    </font>
    <font>
      <b/>
      <sz val="13"/>
      <name val="Times New Roman"/>
      <family val="1"/>
    </font>
    <font>
      <sz val="13"/>
      <name val="Times New Roman"/>
      <family val="1"/>
    </font>
    <font>
      <sz val="12"/>
      <name val=".VnArial"/>
      <family val="2"/>
    </font>
    <font>
      <i/>
      <sz val="13"/>
      <name val="Times New Roman"/>
      <family val="1"/>
    </font>
    <font>
      <b/>
      <sz val="12"/>
      <name val="Times New Roman"/>
      <family val="1"/>
    </font>
    <font>
      <i/>
      <sz val="10"/>
      <name val="Times New Roman"/>
      <family val="1"/>
    </font>
    <font>
      <sz val="12"/>
      <color rgb="FF000000"/>
      <name val="Times New Roman"/>
      <family val="1"/>
    </font>
    <font>
      <b/>
      <sz val="10"/>
      <color theme="1"/>
      <name val="Times New Roman"/>
      <family val="1"/>
    </font>
    <font>
      <i/>
      <sz val="12"/>
      <name val="Times New Roman"/>
      <family val="1"/>
    </font>
    <font>
      <sz val="10"/>
      <name val="Arial"/>
      <family val="2"/>
    </font>
    <font>
      <sz val="11"/>
      <name val="Times New Roman"/>
      <family val="1"/>
    </font>
    <font>
      <sz val="12"/>
      <name val="Times New Roman"/>
      <family val="1"/>
      <charset val="163"/>
    </font>
    <font>
      <sz val="10"/>
      <color rgb="FF000000"/>
      <name val="Times New Roman"/>
      <family val="1"/>
    </font>
    <font>
      <sz val="9"/>
      <color rgb="FF000000"/>
      <name val="Arial Narrow"/>
      <family val="2"/>
    </font>
    <font>
      <b/>
      <sz val="12"/>
      <name val="Times New Roman"/>
      <family val="1"/>
      <charset val="163"/>
    </font>
    <font>
      <sz val="11"/>
      <color theme="1"/>
      <name val="Calibri"/>
      <family val="2"/>
    </font>
    <font>
      <i/>
      <sz val="11"/>
      <color theme="1"/>
      <name val="Arial"/>
      <family val="2"/>
    </font>
    <font>
      <b/>
      <sz val="14"/>
      <name val="Times New Roman"/>
      <family val="1"/>
    </font>
    <font>
      <i/>
      <sz val="14"/>
      <name val="Times New Roman"/>
      <family val="1"/>
    </font>
    <font>
      <b/>
      <sz val="11"/>
      <name val="Times New Roman"/>
      <family val="1"/>
    </font>
    <font>
      <sz val="8"/>
      <name val="Times New Roman"/>
      <family val="1"/>
    </font>
    <font>
      <sz val="14"/>
      <name val="Times New Roman"/>
      <family val="1"/>
    </font>
    <font>
      <sz val="10"/>
      <name val="Times New Roman"/>
      <family val="1"/>
    </font>
    <font>
      <b/>
      <sz val="14"/>
      <name val="Times New Roman"/>
      <family val="1"/>
      <charset val="163"/>
    </font>
    <font>
      <b/>
      <sz val="8"/>
      <name val="Times New Roman"/>
      <family val="1"/>
      <charset val="163"/>
    </font>
    <font>
      <i/>
      <sz val="12"/>
      <name val="Times New Roman"/>
      <family val="1"/>
      <charset val="163"/>
    </font>
    <font>
      <b/>
      <vertAlign val="superscript"/>
      <sz val="12"/>
      <name val="Times New Roman"/>
      <family val="1"/>
    </font>
    <font>
      <i/>
      <sz val="10"/>
      <name val="Times New Roman"/>
      <family val="1"/>
      <charset val="163"/>
    </font>
    <font>
      <i/>
      <sz val="12"/>
      <name val=".VnTime"/>
      <family val="2"/>
    </font>
    <font>
      <b/>
      <i/>
      <sz val="12"/>
      <name val="Times New Roman"/>
      <family val="1"/>
    </font>
    <font>
      <b/>
      <sz val="11"/>
      <color theme="1"/>
      <name val="Calibri"/>
      <family val="2"/>
      <scheme val="minor"/>
    </font>
    <font>
      <b/>
      <sz val="12"/>
      <color rgb="FF000000"/>
      <name val="Times New Roman"/>
      <family val="1"/>
    </font>
    <font>
      <sz val="12"/>
      <name val=".VnTime"/>
      <family val="2"/>
    </font>
    <font>
      <i/>
      <sz val="8"/>
      <name val="Times New Roman"/>
      <family val="1"/>
    </font>
    <font>
      <b/>
      <sz val="7"/>
      <name val="Times New Roman"/>
      <family val="1"/>
    </font>
    <font>
      <sz val="7"/>
      <name val="Times New Roman"/>
      <family val="1"/>
    </font>
    <font>
      <b/>
      <u/>
      <sz val="12"/>
      <name val="Times New Roman"/>
      <family val="1"/>
    </font>
    <font>
      <sz val="10"/>
      <name val="MS Sans Serif"/>
      <family val="2"/>
    </font>
    <font>
      <sz val="10"/>
      <color rgb="FFFF0000"/>
      <name val="Times New Roman"/>
      <family val="1"/>
    </font>
    <font>
      <b/>
      <sz val="12"/>
      <color rgb="FFFF0000"/>
      <name val="Times New Roman"/>
      <family val="1"/>
    </font>
    <font>
      <sz val="13"/>
      <name val="VnTime"/>
    </font>
    <font>
      <b/>
      <sz val="10"/>
      <color rgb="FFFF0000"/>
      <name val="Times New Roman"/>
      <family val="1"/>
    </font>
    <font>
      <b/>
      <sz val="10"/>
      <name val="Times New Roman"/>
      <family val="1"/>
    </font>
    <font>
      <sz val="12"/>
      <name val="Calibri Light"/>
      <family val="1"/>
      <charset val="163"/>
      <scheme val="major"/>
    </font>
    <font>
      <b/>
      <sz val="12"/>
      <name val=".VnTime"/>
      <family val="2"/>
    </font>
    <font>
      <b/>
      <sz val="11"/>
      <color theme="1"/>
      <name val="Times New Roman"/>
      <family val="1"/>
    </font>
    <font>
      <sz val="11"/>
      <color theme="1"/>
      <name val="Times New Roman"/>
      <family val="1"/>
    </font>
    <font>
      <b/>
      <sz val="11"/>
      <color theme="1"/>
      <name val="Calibri"/>
      <family val="2"/>
    </font>
    <font>
      <sz val="12"/>
      <name val=".VnArial Narrow"/>
      <family val="2"/>
    </font>
    <font>
      <i/>
      <sz val="11"/>
      <name val="Times New Roman"/>
      <family val="1"/>
    </font>
    <font>
      <b/>
      <u/>
      <sz val="11"/>
      <name val="Times New Roman"/>
      <family val="1"/>
    </font>
    <font>
      <b/>
      <sz val="13"/>
      <name val="Times New Roman"/>
      <family val="1"/>
      <charset val="163"/>
    </font>
    <font>
      <sz val="11"/>
      <color theme="1"/>
      <name val="Calibri"/>
      <family val="2"/>
      <charset val="163"/>
      <scheme val="minor"/>
    </font>
    <font>
      <i/>
      <sz val="11"/>
      <color theme="1"/>
      <name val="Times New Roman"/>
      <family val="1"/>
      <charset val="163"/>
    </font>
    <font>
      <b/>
      <vertAlign val="superscript"/>
      <sz val="14"/>
      <name val="Times New Roman"/>
      <family val="1"/>
      <charset val="163"/>
    </font>
    <font>
      <b/>
      <sz val="11"/>
      <color theme="1"/>
      <name val="Times New Roman"/>
      <family val="1"/>
      <charset val="163"/>
    </font>
    <font>
      <sz val="11"/>
      <color theme="1"/>
      <name val="Times New Roman"/>
      <family val="1"/>
      <charset val="163"/>
    </font>
    <font>
      <sz val="10"/>
      <color rgb="FF000000"/>
      <name val="Arial"/>
      <family val="2"/>
    </font>
    <font>
      <sz val="11"/>
      <name val="Times New Roman"/>
      <family val="1"/>
      <charset val="163"/>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3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s>
  <cellStyleXfs count="14">
    <xf numFmtId="0" fontId="0" fillId="0" borderId="0"/>
    <xf numFmtId="3" fontId="3" fillId="0" borderId="0">
      <alignment vertical="center" wrapText="1"/>
    </xf>
    <xf numFmtId="164" fontId="4" fillId="0" borderId="0" applyFont="0" applyFill="0" applyBorder="0" applyAlignment="0" applyProtection="0"/>
    <xf numFmtId="0" fontId="7" fillId="0" borderId="0"/>
    <xf numFmtId="3" fontId="3" fillId="0" borderId="0">
      <alignment vertical="center" wrapText="1"/>
    </xf>
    <xf numFmtId="43" fontId="4" fillId="0" borderId="0" applyFont="0" applyFill="0" applyBorder="0" applyAlignment="0" applyProtection="0"/>
    <xf numFmtId="0" fontId="14" fillId="0" borderId="0"/>
    <xf numFmtId="41" fontId="4" fillId="0" borderId="0" applyFont="0" applyFill="0" applyBorder="0" applyAlignment="0" applyProtection="0"/>
    <xf numFmtId="0" fontId="37" fillId="0" borderId="0"/>
    <xf numFmtId="0" fontId="42" fillId="0" borderId="0"/>
    <xf numFmtId="0" fontId="45" fillId="0" borderId="0"/>
    <xf numFmtId="0" fontId="53" fillId="0" borderId="0"/>
    <xf numFmtId="0" fontId="4" fillId="0" borderId="0"/>
    <xf numFmtId="173" fontId="4" fillId="0" borderId="0" applyFont="0" applyFill="0" applyBorder="0" applyAlignment="0" applyProtection="0"/>
  </cellStyleXfs>
  <cellXfs count="478">
    <xf numFmtId="0" fontId="0" fillId="0" borderId="0" xfId="0"/>
    <xf numFmtId="0" fontId="6" fillId="0" borderId="0" xfId="0" applyFont="1" applyAlignment="1">
      <alignment vertical="center"/>
    </xf>
    <xf numFmtId="0" fontId="10" fillId="0" borderId="0" xfId="0" applyFont="1" applyAlignment="1">
      <alignment horizontal="center" vertical="center"/>
    </xf>
    <xf numFmtId="0" fontId="9" fillId="0" borderId="2" xfId="0" applyFont="1" applyBorder="1" applyAlignment="1">
      <alignment horizontal="center" vertical="center" wrapText="1"/>
    </xf>
    <xf numFmtId="0" fontId="3" fillId="0" borderId="0" xfId="3" applyFont="1"/>
    <xf numFmtId="49" fontId="3" fillId="0" borderId="0" xfId="3" applyNumberFormat="1" applyFont="1"/>
    <xf numFmtId="0" fontId="3" fillId="0" borderId="0" xfId="3" applyFont="1" applyAlignment="1">
      <alignment horizontal="right"/>
    </xf>
    <xf numFmtId="0" fontId="3" fillId="0" borderId="0" xfId="3" applyFont="1" applyAlignment="1">
      <alignment horizontal="center" vertical="center"/>
    </xf>
    <xf numFmtId="166" fontId="3" fillId="0" borderId="0" xfId="3" applyNumberFormat="1" applyFont="1"/>
    <xf numFmtId="49" fontId="3" fillId="0" borderId="0" xfId="3" applyNumberFormat="1" applyFont="1" applyAlignment="1">
      <alignment horizontal="right"/>
    </xf>
    <xf numFmtId="49" fontId="9" fillId="0" borderId="2" xfId="3" applyNumberFormat="1" applyFont="1" applyBorder="1" applyAlignment="1">
      <alignment horizontal="center"/>
    </xf>
    <xf numFmtId="49" fontId="9" fillId="0" borderId="2" xfId="3" applyNumberFormat="1" applyFont="1" applyBorder="1" applyAlignment="1">
      <alignment horizontal="center" shrinkToFit="1"/>
    </xf>
    <xf numFmtId="0" fontId="9" fillId="0" borderId="0" xfId="3" applyFont="1"/>
    <xf numFmtId="0" fontId="9" fillId="0" borderId="2" xfId="3" applyFont="1" applyBorder="1" applyAlignment="1">
      <alignment horizontal="center" vertical="center"/>
    </xf>
    <xf numFmtId="49" fontId="9" fillId="0" borderId="2" xfId="3" applyNumberFormat="1" applyFont="1" applyBorder="1"/>
    <xf numFmtId="166" fontId="9" fillId="0" borderId="0" xfId="3" applyNumberFormat="1" applyFont="1"/>
    <xf numFmtId="49" fontId="9" fillId="0" borderId="2" xfId="3" applyNumberFormat="1" applyFont="1" applyBorder="1" applyAlignment="1">
      <alignment horizontal="left" wrapText="1"/>
    </xf>
    <xf numFmtId="41" fontId="9" fillId="0" borderId="2" xfId="7" applyFont="1" applyBorder="1" applyAlignment="1">
      <alignment horizontal="center" vertical="center" shrinkToFit="1"/>
    </xf>
    <xf numFmtId="0" fontId="9" fillId="0" borderId="2" xfId="3" applyFont="1" applyBorder="1" applyAlignment="1">
      <alignment vertical="center"/>
    </xf>
    <xf numFmtId="49" fontId="9" fillId="0" borderId="2" xfId="3" applyNumberFormat="1" applyFont="1" applyBorder="1" applyAlignment="1">
      <alignment vertical="center" wrapText="1"/>
    </xf>
    <xf numFmtId="49" fontId="9" fillId="0" borderId="2" xfId="3" applyNumberFormat="1" applyFont="1" applyBorder="1" applyAlignment="1">
      <alignment vertical="center"/>
    </xf>
    <xf numFmtId="41" fontId="9" fillId="0" borderId="2" xfId="7" applyFont="1" applyBorder="1" applyAlignment="1">
      <alignment vertical="center" shrinkToFit="1"/>
    </xf>
    <xf numFmtId="0" fontId="17" fillId="0" borderId="10" xfId="0" applyFont="1" applyBorder="1" applyAlignment="1">
      <alignment horizontal="center" vertical="center" wrapText="1"/>
    </xf>
    <xf numFmtId="167" fontId="18" fillId="0" borderId="11" xfId="0" applyNumberFormat="1" applyFont="1" applyBorder="1" applyAlignment="1">
      <alignment horizontal="right" vertical="center" wrapText="1"/>
    </xf>
    <xf numFmtId="167" fontId="18" fillId="0" borderId="12" xfId="0" applyNumberFormat="1" applyFont="1" applyBorder="1" applyAlignment="1">
      <alignment vertical="center" wrapText="1"/>
    </xf>
    <xf numFmtId="167" fontId="18" fillId="0" borderId="13" xfId="0" applyNumberFormat="1" applyFont="1" applyBorder="1" applyAlignment="1">
      <alignment vertical="center" wrapText="1"/>
    </xf>
    <xf numFmtId="0" fontId="17" fillId="0" borderId="0" xfId="0" applyFont="1" applyAlignment="1">
      <alignment horizontal="center" vertical="center" wrapText="1"/>
    </xf>
    <xf numFmtId="167" fontId="18" fillId="0" borderId="0" xfId="0" applyNumberFormat="1" applyFont="1" applyAlignment="1">
      <alignment horizontal="right" vertical="center" wrapText="1"/>
    </xf>
    <xf numFmtId="167" fontId="18" fillId="0" borderId="0" xfId="0" applyNumberFormat="1" applyFont="1" applyAlignment="1">
      <alignment vertical="center" wrapText="1"/>
    </xf>
    <xf numFmtId="0" fontId="9" fillId="0" borderId="2" xfId="0" applyFont="1" applyBorder="1" applyAlignment="1">
      <alignment horizontal="center" vertical="center"/>
    </xf>
    <xf numFmtId="0" fontId="20" fillId="0" borderId="0" xfId="0" applyFont="1" applyAlignment="1">
      <alignment horizontal="left" indent="1"/>
    </xf>
    <xf numFmtId="0" fontId="20" fillId="0" borderId="0" xfId="0" applyFont="1"/>
    <xf numFmtId="0" fontId="20" fillId="0" borderId="0" xfId="0" applyFont="1" applyAlignment="1">
      <alignment horizontal="center" vertical="center" wrapText="1"/>
    </xf>
    <xf numFmtId="0" fontId="21" fillId="0" borderId="0" xfId="0" applyFont="1" applyAlignment="1">
      <alignment horizontal="right" vertical="center" wrapText="1"/>
    </xf>
    <xf numFmtId="0" fontId="22" fillId="0" borderId="0" xfId="3" applyFont="1" applyAlignment="1">
      <alignment vertical="center"/>
    </xf>
    <xf numFmtId="0" fontId="3" fillId="0" borderId="0" xfId="3" applyFont="1" applyAlignment="1">
      <alignment vertical="center"/>
    </xf>
    <xf numFmtId="0" fontId="9" fillId="0" borderId="0" xfId="3" applyFont="1" applyAlignment="1">
      <alignment vertical="center"/>
    </xf>
    <xf numFmtId="0" fontId="22" fillId="0" borderId="0" xfId="3" applyFont="1" applyAlignment="1">
      <alignment horizontal="right" vertical="center"/>
    </xf>
    <xf numFmtId="0" fontId="9" fillId="0" borderId="0" xfId="3" applyFont="1" applyAlignment="1">
      <alignment horizontal="center" vertical="center"/>
    </xf>
    <xf numFmtId="0" fontId="13" fillId="0" borderId="0" xfId="3" applyFont="1" applyAlignment="1">
      <alignment horizontal="right" vertical="center"/>
    </xf>
    <xf numFmtId="0" fontId="24" fillId="0" borderId="6" xfId="3" applyFont="1" applyBorder="1" applyAlignment="1">
      <alignment horizontal="center" vertical="center"/>
    </xf>
    <xf numFmtId="0" fontId="24" fillId="0" borderId="6" xfId="3" applyFont="1" applyBorder="1" applyAlignment="1">
      <alignment horizontal="center" vertical="center" wrapText="1"/>
    </xf>
    <xf numFmtId="0" fontId="10" fillId="0" borderId="2" xfId="3" applyFont="1" applyBorder="1" applyAlignment="1">
      <alignment horizontal="center" vertical="center"/>
    </xf>
    <xf numFmtId="0" fontId="10" fillId="0" borderId="17" xfId="3" applyFont="1" applyBorder="1" applyAlignment="1">
      <alignment horizontal="center" vertical="center"/>
    </xf>
    <xf numFmtId="0" fontId="10" fillId="0" borderId="17" xfId="3" applyFont="1" applyBorder="1" applyAlignment="1">
      <alignment horizontal="center" vertical="center" wrapText="1"/>
    </xf>
    <xf numFmtId="0" fontId="10" fillId="0" borderId="0" xfId="3" applyFont="1" applyAlignment="1">
      <alignment vertical="center"/>
    </xf>
    <xf numFmtId="0" fontId="27" fillId="0" borderId="7" xfId="3" applyFont="1" applyBorder="1" applyAlignment="1">
      <alignment vertical="center"/>
    </xf>
    <xf numFmtId="0" fontId="22" fillId="0" borderId="0" xfId="3" applyFont="1" applyAlignment="1">
      <alignment horizontal="right"/>
    </xf>
    <xf numFmtId="0" fontId="23" fillId="0" borderId="0" xfId="3" applyFont="1"/>
    <xf numFmtId="0" fontId="9" fillId="0" borderId="0" xfId="3" applyFont="1" applyAlignment="1">
      <alignment horizontal="center"/>
    </xf>
    <xf numFmtId="0" fontId="13" fillId="0" borderId="0" xfId="3" applyFont="1" applyAlignment="1">
      <alignment horizontal="right"/>
    </xf>
    <xf numFmtId="0" fontId="3" fillId="0" borderId="2" xfId="3" applyFont="1" applyBorder="1" applyAlignment="1">
      <alignment horizontal="center"/>
    </xf>
    <xf numFmtId="0" fontId="3" fillId="0" borderId="2" xfId="3" applyFont="1" applyBorder="1"/>
    <xf numFmtId="0" fontId="3" fillId="0" borderId="7" xfId="3" applyFont="1" applyBorder="1"/>
    <xf numFmtId="0" fontId="27" fillId="0" borderId="0" xfId="3" applyFont="1"/>
    <xf numFmtId="0" fontId="0" fillId="0" borderId="0" xfId="0" applyAlignment="1">
      <alignment vertical="center"/>
    </xf>
    <xf numFmtId="0" fontId="32" fillId="0" borderId="2" xfId="0" applyFont="1" applyBorder="1" applyAlignment="1">
      <alignment horizontal="center" vertical="center"/>
    </xf>
    <xf numFmtId="0" fontId="32" fillId="0" borderId="2" xfId="0" applyFont="1" applyBorder="1" applyAlignment="1">
      <alignment horizontal="center" vertical="center" wrapText="1"/>
    </xf>
    <xf numFmtId="0" fontId="33" fillId="0" borderId="0" xfId="0" applyFont="1" applyAlignment="1">
      <alignment vertical="center"/>
    </xf>
    <xf numFmtId="0" fontId="16" fillId="0" borderId="3" xfId="0" applyFont="1" applyBorder="1" applyAlignment="1">
      <alignment horizontal="center" vertical="center"/>
    </xf>
    <xf numFmtId="0" fontId="16" fillId="0" borderId="3" xfId="0" applyFont="1" applyBorder="1" applyAlignment="1">
      <alignment vertical="center"/>
    </xf>
    <xf numFmtId="0" fontId="16" fillId="0" borderId="3" xfId="0" applyFont="1" applyBorder="1" applyAlignment="1">
      <alignment horizontal="right" vertical="center" wrapText="1"/>
    </xf>
    <xf numFmtId="0" fontId="0" fillId="0" borderId="0" xfId="0" applyAlignment="1">
      <alignment horizontal="center" vertical="center"/>
    </xf>
    <xf numFmtId="165" fontId="16" fillId="0" borderId="3" xfId="2" applyNumberFormat="1" applyFont="1" applyBorder="1" applyAlignment="1">
      <alignment horizontal="right" vertical="center"/>
    </xf>
    <xf numFmtId="0" fontId="19" fillId="0" borderId="3" xfId="0" applyFont="1" applyBorder="1" applyAlignment="1">
      <alignment horizontal="center" vertical="center"/>
    </xf>
    <xf numFmtId="0" fontId="19" fillId="0" borderId="3" xfId="0" applyFont="1" applyBorder="1" applyAlignment="1">
      <alignment vertical="center"/>
    </xf>
    <xf numFmtId="165" fontId="19" fillId="0" borderId="3" xfId="0" applyNumberFormat="1" applyFont="1" applyBorder="1" applyAlignment="1">
      <alignment horizontal="right" vertical="center"/>
    </xf>
    <xf numFmtId="0" fontId="19" fillId="0" borderId="3" xfId="0" applyFont="1" applyBorder="1" applyAlignment="1">
      <alignment horizontal="right" vertical="center" wrapText="1"/>
    </xf>
    <xf numFmtId="0" fontId="35" fillId="0" borderId="0" xfId="0" applyFont="1" applyAlignment="1">
      <alignment vertical="center"/>
    </xf>
    <xf numFmtId="165" fontId="34" fillId="0" borderId="3" xfId="2" applyNumberFormat="1" applyFont="1" applyBorder="1" applyAlignment="1">
      <alignment horizontal="right" vertical="center"/>
    </xf>
    <xf numFmtId="165" fontId="19" fillId="0" borderId="3" xfId="2" applyNumberFormat="1" applyFont="1" applyBorder="1" applyAlignment="1">
      <alignment horizontal="right" vertical="center"/>
    </xf>
    <xf numFmtId="0" fontId="19" fillId="0" borderId="5" xfId="0" applyFont="1" applyBorder="1" applyAlignment="1">
      <alignment horizontal="center" vertical="center"/>
    </xf>
    <xf numFmtId="0" fontId="19" fillId="0" borderId="5" xfId="0" applyFont="1" applyBorder="1" applyAlignment="1">
      <alignment vertical="center"/>
    </xf>
    <xf numFmtId="165" fontId="19" fillId="0" borderId="5" xfId="2" applyNumberFormat="1" applyFont="1" applyBorder="1" applyAlignment="1">
      <alignment horizontal="right" vertical="center"/>
    </xf>
    <xf numFmtId="0" fontId="19" fillId="0" borderId="5" xfId="0" applyFont="1" applyBorder="1" applyAlignment="1">
      <alignment horizontal="right" vertical="center" wrapText="1"/>
    </xf>
    <xf numFmtId="0" fontId="19" fillId="0" borderId="2" xfId="0" applyFont="1" applyBorder="1" applyAlignment="1">
      <alignment horizontal="center" vertical="center"/>
    </xf>
    <xf numFmtId="0" fontId="19" fillId="0" borderId="2" xfId="0" applyFont="1" applyBorder="1" applyAlignment="1">
      <alignment vertical="center"/>
    </xf>
    <xf numFmtId="165" fontId="19" fillId="0" borderId="2" xfId="2" applyNumberFormat="1" applyFont="1" applyBorder="1" applyAlignment="1">
      <alignment horizontal="right" vertical="center"/>
    </xf>
    <xf numFmtId="0" fontId="19" fillId="0" borderId="2" xfId="0" applyFont="1" applyBorder="1" applyAlignment="1">
      <alignment horizontal="right" vertical="center" wrapText="1"/>
    </xf>
    <xf numFmtId="0" fontId="29" fillId="0" borderId="1" xfId="0" applyFont="1" applyBorder="1" applyAlignment="1">
      <alignment vertical="center" wrapText="1"/>
    </xf>
    <xf numFmtId="0" fontId="28" fillId="0" borderId="1" xfId="0" applyFont="1" applyBorder="1" applyAlignment="1">
      <alignment vertical="center" wrapText="1"/>
    </xf>
    <xf numFmtId="0" fontId="19" fillId="0" borderId="0" xfId="0" applyFont="1" applyAlignment="1">
      <alignment horizontal="center" vertical="center"/>
    </xf>
    <xf numFmtId="0" fontId="9" fillId="0" borderId="2" xfId="3" applyFont="1" applyBorder="1" applyAlignment="1">
      <alignment horizontal="center"/>
    </xf>
    <xf numFmtId="0" fontId="9" fillId="0" borderId="2" xfId="3" applyFont="1" applyBorder="1" applyAlignment="1">
      <alignment horizontal="left"/>
    </xf>
    <xf numFmtId="165" fontId="9" fillId="0" borderId="2" xfId="3" applyNumberFormat="1" applyFont="1" applyBorder="1" applyAlignment="1">
      <alignment horizontal="center"/>
    </xf>
    <xf numFmtId="165" fontId="9" fillId="0" borderId="2" xfId="3" applyNumberFormat="1" applyFont="1" applyBorder="1" applyAlignment="1">
      <alignment horizontal="left"/>
    </xf>
    <xf numFmtId="165" fontId="3" fillId="0" borderId="2" xfId="3" applyNumberFormat="1" applyFont="1" applyBorder="1" applyAlignment="1">
      <alignment horizontal="left"/>
    </xf>
    <xf numFmtId="165" fontId="3" fillId="0" borderId="2" xfId="2" applyNumberFormat="1" applyFont="1" applyBorder="1"/>
    <xf numFmtId="0" fontId="3" fillId="0" borderId="2" xfId="3" quotePrefix="1" applyFont="1" applyBorder="1" applyAlignment="1">
      <alignment horizontal="center"/>
    </xf>
    <xf numFmtId="0" fontId="9" fillId="0" borderId="2" xfId="3" applyFont="1" applyBorder="1"/>
    <xf numFmtId="0" fontId="9" fillId="0" borderId="2" xfId="3" quotePrefix="1" applyFont="1" applyBorder="1" applyAlignment="1">
      <alignment horizontal="center"/>
    </xf>
    <xf numFmtId="165" fontId="3" fillId="0" borderId="2" xfId="3" applyNumberFormat="1" applyFont="1" applyBorder="1"/>
    <xf numFmtId="0" fontId="5" fillId="0" borderId="2" xfId="3" applyFont="1" applyBorder="1" applyAlignment="1">
      <alignment horizontal="center" vertical="center"/>
    </xf>
    <xf numFmtId="165" fontId="9" fillId="0" borderId="2" xfId="3" applyNumberFormat="1" applyFont="1" applyBorder="1" applyAlignment="1">
      <alignment horizontal="center" vertical="center"/>
    </xf>
    <xf numFmtId="165" fontId="9" fillId="0" borderId="2" xfId="2" applyNumberFormat="1" applyFont="1" applyBorder="1" applyAlignment="1">
      <alignment horizontal="center" vertical="center"/>
    </xf>
    <xf numFmtId="165" fontId="9" fillId="0" borderId="2" xfId="3" applyNumberFormat="1" applyFont="1" applyBorder="1" applyAlignment="1">
      <alignment horizontal="left" vertical="center"/>
    </xf>
    <xf numFmtId="0" fontId="9" fillId="0" borderId="2" xfId="3" applyFont="1" applyBorder="1" applyAlignment="1">
      <alignment horizontal="left" vertical="center"/>
    </xf>
    <xf numFmtId="0" fontId="25" fillId="0" borderId="2" xfId="3" quotePrefix="1" applyFont="1" applyBorder="1" applyAlignment="1">
      <alignment horizontal="center" vertical="center"/>
    </xf>
    <xf numFmtId="0" fontId="3" fillId="0" borderId="2" xfId="3" applyFont="1" applyBorder="1" applyAlignment="1">
      <alignment horizontal="left" vertical="center"/>
    </xf>
    <xf numFmtId="0" fontId="6" fillId="0" borderId="2" xfId="3" applyFont="1" applyBorder="1" applyAlignment="1">
      <alignment horizontal="center" vertical="center"/>
    </xf>
    <xf numFmtId="165" fontId="27" fillId="0" borderId="2" xfId="2" applyNumberFormat="1" applyFont="1" applyBorder="1" applyAlignment="1">
      <alignment vertical="center"/>
    </xf>
    <xf numFmtId="0" fontId="27" fillId="0" borderId="2" xfId="3" applyFont="1" applyBorder="1" applyAlignment="1">
      <alignment vertical="center"/>
    </xf>
    <xf numFmtId="0" fontId="3" fillId="0" borderId="2" xfId="3" applyFont="1" applyBorder="1" applyAlignment="1">
      <alignment vertical="center"/>
    </xf>
    <xf numFmtId="0" fontId="3" fillId="0" borderId="2" xfId="3" applyFont="1" applyBorder="1" applyAlignment="1">
      <alignment horizontal="center" vertical="center"/>
    </xf>
    <xf numFmtId="165" fontId="3" fillId="0" borderId="2" xfId="3" applyNumberFormat="1" applyFont="1" applyBorder="1" applyAlignment="1">
      <alignment horizontal="center" vertical="center"/>
    </xf>
    <xf numFmtId="49" fontId="9" fillId="0" borderId="0" xfId="3" applyNumberFormat="1" applyFont="1"/>
    <xf numFmtId="0" fontId="5" fillId="0" borderId="0" xfId="3" applyFont="1" applyAlignment="1">
      <alignment horizontal="right"/>
    </xf>
    <xf numFmtId="49" fontId="22" fillId="0" borderId="0" xfId="3" applyNumberFormat="1" applyFont="1"/>
    <xf numFmtId="49" fontId="23" fillId="0" borderId="0" xfId="3" applyNumberFormat="1" applyFont="1" applyAlignment="1">
      <alignment horizontal="center"/>
    </xf>
    <xf numFmtId="41" fontId="9" fillId="0" borderId="2" xfId="7" applyFont="1" applyBorder="1" applyAlignment="1">
      <alignment horizontal="right" shrinkToFit="1"/>
    </xf>
    <xf numFmtId="0" fontId="11" fillId="0" borderId="2" xfId="0" applyFont="1" applyBorder="1" applyAlignment="1">
      <alignment horizontal="left" vertical="center" wrapText="1"/>
    </xf>
    <xf numFmtId="49" fontId="3" fillId="0" borderId="2" xfId="3" applyNumberFormat="1" applyFont="1" applyBorder="1" applyAlignment="1">
      <alignment horizontal="center"/>
    </xf>
    <xf numFmtId="0" fontId="11" fillId="0" borderId="2" xfId="0" applyFont="1" applyBorder="1" applyAlignment="1">
      <alignment horizontal="center" vertical="center" wrapText="1"/>
    </xf>
    <xf numFmtId="167" fontId="11" fillId="0" borderId="2" xfId="0" applyNumberFormat="1" applyFont="1" applyBorder="1" applyAlignment="1">
      <alignment horizontal="right" vertical="center" wrapText="1"/>
    </xf>
    <xf numFmtId="0" fontId="11" fillId="0" borderId="2" xfId="0" applyFont="1" applyBorder="1" applyAlignment="1">
      <alignment vertical="center" wrapText="1"/>
    </xf>
    <xf numFmtId="49" fontId="3" fillId="0" borderId="2" xfId="3" applyNumberFormat="1" applyFont="1" applyBorder="1"/>
    <xf numFmtId="0" fontId="36" fillId="0" borderId="2" xfId="0" applyFont="1" applyBorder="1" applyAlignment="1">
      <alignment horizontal="center" vertical="center" wrapText="1"/>
    </xf>
    <xf numFmtId="167" fontId="36" fillId="0" borderId="2" xfId="0" applyNumberFormat="1" applyFont="1" applyBorder="1" applyAlignment="1">
      <alignment horizontal="right" vertical="center" wrapText="1"/>
    </xf>
    <xf numFmtId="0" fontId="36" fillId="0" borderId="2" xfId="0" applyFont="1" applyBorder="1" applyAlignment="1">
      <alignment vertical="center" wrapText="1"/>
    </xf>
    <xf numFmtId="0" fontId="11" fillId="0" borderId="2" xfId="0" quotePrefix="1" applyFont="1" applyBorder="1" applyAlignment="1">
      <alignment horizontal="center" vertical="center" wrapText="1"/>
    </xf>
    <xf numFmtId="0" fontId="37" fillId="0" borderId="0" xfId="3" applyFont="1"/>
    <xf numFmtId="0" fontId="27" fillId="0" borderId="0" xfId="3" applyFont="1" applyBorder="1"/>
    <xf numFmtId="0" fontId="3" fillId="0" borderId="0" xfId="3" applyFont="1" applyBorder="1"/>
    <xf numFmtId="49" fontId="3" fillId="0" borderId="2" xfId="3" applyNumberFormat="1" applyFont="1" applyBorder="1" applyAlignment="1">
      <alignment horizontal="left" wrapText="1"/>
    </xf>
    <xf numFmtId="41" fontId="3" fillId="0" borderId="2" xfId="7" applyFont="1" applyBorder="1" applyAlignment="1">
      <alignment horizontal="right" shrinkToFit="1"/>
    </xf>
    <xf numFmtId="49" fontId="3" fillId="0" borderId="2" xfId="3" applyNumberFormat="1" applyFont="1" applyBorder="1" applyAlignment="1">
      <alignment horizontal="right"/>
    </xf>
    <xf numFmtId="0" fontId="16" fillId="0" borderId="5" xfId="0" applyFont="1" applyBorder="1" applyAlignment="1">
      <alignment horizontal="center" vertical="center"/>
    </xf>
    <xf numFmtId="0" fontId="16" fillId="0" borderId="5" xfId="0" applyFont="1" applyBorder="1" applyAlignment="1">
      <alignment vertical="center"/>
    </xf>
    <xf numFmtId="165" fontId="16" fillId="0" borderId="5" xfId="2" applyNumberFormat="1" applyFont="1" applyBorder="1" applyAlignment="1">
      <alignment horizontal="right" vertical="center"/>
    </xf>
    <xf numFmtId="0" fontId="16" fillId="0" borderId="5" xfId="0" applyFont="1" applyBorder="1" applyAlignment="1">
      <alignment horizontal="right" vertical="center" wrapText="1"/>
    </xf>
    <xf numFmtId="165" fontId="9" fillId="0" borderId="5" xfId="2" applyNumberFormat="1" applyFont="1" applyBorder="1" applyAlignment="1">
      <alignment horizontal="right" vertical="center"/>
    </xf>
    <xf numFmtId="0" fontId="9" fillId="0" borderId="2" xfId="0" applyFont="1" applyBorder="1" applyAlignment="1">
      <alignment horizontal="center" vertical="center"/>
    </xf>
    <xf numFmtId="0" fontId="9" fillId="0" borderId="0" xfId="3" applyFont="1" applyAlignment="1">
      <alignment horizontal="center" vertical="center"/>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5" fillId="0" borderId="0" xfId="0" applyFont="1"/>
    <xf numFmtId="0" fontId="6" fillId="0" borderId="0" xfId="0" applyFont="1"/>
    <xf numFmtId="0" fontId="6" fillId="0" borderId="0" xfId="0" applyFont="1" applyAlignment="1">
      <alignment horizontal="center"/>
    </xf>
    <xf numFmtId="0" fontId="8" fillId="0" borderId="0" xfId="0" applyFont="1" applyAlignment="1">
      <alignment horizontal="right"/>
    </xf>
    <xf numFmtId="0" fontId="6" fillId="0" borderId="7" xfId="0" applyFont="1" applyBorder="1"/>
    <xf numFmtId="0" fontId="8" fillId="0" borderId="0" xfId="0" applyFont="1"/>
    <xf numFmtId="0" fontId="3" fillId="0" borderId="0" xfId="0" applyFont="1"/>
    <xf numFmtId="3" fontId="22" fillId="0" borderId="0" xfId="1" applyFont="1" applyAlignment="1">
      <alignment vertical="center"/>
    </xf>
    <xf numFmtId="3" fontId="3" fillId="0" borderId="0" xfId="1" applyFont="1" applyAlignment="1">
      <alignment vertical="center"/>
    </xf>
    <xf numFmtId="3" fontId="13" fillId="0" borderId="0" xfId="1" applyFont="1" applyAlignment="1">
      <alignment horizontal="right" vertical="center"/>
    </xf>
    <xf numFmtId="3" fontId="9" fillId="0" borderId="18" xfId="1" applyFont="1" applyBorder="1" applyAlignment="1">
      <alignment horizontal="center" vertical="center"/>
    </xf>
    <xf numFmtId="3" fontId="9" fillId="0" borderId="19" xfId="1" applyFont="1" applyBorder="1" applyAlignment="1">
      <alignment horizontal="center" vertical="center"/>
    </xf>
    <xf numFmtId="3" fontId="9" fillId="0" borderId="22" xfId="1" applyFont="1" applyBorder="1" applyAlignment="1">
      <alignment horizontal="center" vertical="center"/>
    </xf>
    <xf numFmtId="3" fontId="9" fillId="0" borderId="17" xfId="1" applyFont="1" applyBorder="1" applyAlignment="1">
      <alignment horizontal="center" vertical="center"/>
    </xf>
    <xf numFmtId="3" fontId="9" fillId="0" borderId="5" xfId="1" applyFont="1" applyBorder="1" applyAlignment="1">
      <alignment horizontal="center" vertical="center"/>
    </xf>
    <xf numFmtId="3" fontId="9" fillId="0" borderId="23" xfId="1" applyFont="1" applyBorder="1" applyAlignment="1">
      <alignment horizontal="center" vertical="center"/>
    </xf>
    <xf numFmtId="3" fontId="9" fillId="0" borderId="24" xfId="1" applyFont="1" applyBorder="1" applyAlignment="1">
      <alignment horizontal="center" vertical="center"/>
    </xf>
    <xf numFmtId="3" fontId="9" fillId="0" borderId="6" xfId="1" applyFont="1" applyBorder="1" applyAlignment="1">
      <alignment horizontal="center" vertical="center"/>
    </xf>
    <xf numFmtId="3" fontId="9" fillId="0" borderId="25" xfId="1" applyFont="1" applyBorder="1" applyAlignment="1">
      <alignment horizontal="center" vertical="center"/>
    </xf>
    <xf numFmtId="3" fontId="13" fillId="0" borderId="26" xfId="1" applyFont="1" applyBorder="1" applyAlignment="1">
      <alignment horizontal="center" vertical="center"/>
    </xf>
    <xf numFmtId="3" fontId="13" fillId="0" borderId="2" xfId="1" applyFont="1" applyBorder="1" applyAlignment="1">
      <alignment horizontal="center" vertical="center"/>
    </xf>
    <xf numFmtId="1" fontId="13" fillId="0" borderId="2" xfId="1" quotePrefix="1" applyNumberFormat="1" applyFont="1" applyBorder="1" applyAlignment="1">
      <alignment horizontal="center" vertical="center"/>
    </xf>
    <xf numFmtId="1" fontId="13" fillId="0" borderId="2" xfId="1" applyNumberFormat="1" applyFont="1" applyBorder="1" applyAlignment="1">
      <alignment horizontal="center" vertical="center"/>
    </xf>
    <xf numFmtId="1" fontId="13" fillId="0" borderId="27" xfId="1" applyNumberFormat="1" applyFont="1" applyBorder="1" applyAlignment="1">
      <alignment horizontal="center" vertical="center"/>
    </xf>
    <xf numFmtId="3" fontId="38" fillId="0" borderId="0" xfId="1" applyFont="1" applyAlignment="1">
      <alignment vertical="center"/>
    </xf>
    <xf numFmtId="49" fontId="9" fillId="0" borderId="2" xfId="1" applyNumberFormat="1" applyFont="1" applyBorder="1" applyAlignment="1">
      <alignment horizontal="left" vertical="center"/>
    </xf>
    <xf numFmtId="49" fontId="9" fillId="0" borderId="2" xfId="1" applyNumberFormat="1" applyFont="1" applyBorder="1" applyAlignment="1">
      <alignment horizontal="center" vertical="center"/>
    </xf>
    <xf numFmtId="168" fontId="9" fillId="0" borderId="2" xfId="5" quotePrefix="1" applyNumberFormat="1" applyFont="1" applyBorder="1" applyAlignment="1">
      <alignment horizontal="center" vertical="center"/>
    </xf>
    <xf numFmtId="43" fontId="9" fillId="0" borderId="2" xfId="5" quotePrefix="1" applyNumberFormat="1" applyFont="1" applyBorder="1" applyAlignment="1">
      <alignment horizontal="center" vertical="center"/>
    </xf>
    <xf numFmtId="9" fontId="9" fillId="0" borderId="3" xfId="1" quotePrefix="1" applyNumberFormat="1" applyFont="1" applyBorder="1" applyAlignment="1">
      <alignment horizontal="center" vertical="center"/>
    </xf>
    <xf numFmtId="9" fontId="9" fillId="0" borderId="28" xfId="1" quotePrefix="1" applyNumberFormat="1" applyFont="1" applyBorder="1" applyAlignment="1">
      <alignment horizontal="center" vertical="center"/>
    </xf>
    <xf numFmtId="3" fontId="39" fillId="0" borderId="0" xfId="1" applyFont="1" applyAlignment="1">
      <alignment vertical="center"/>
    </xf>
    <xf numFmtId="3" fontId="9" fillId="0" borderId="2" xfId="1" applyFont="1" applyBorder="1" applyAlignment="1">
      <alignment horizontal="center" vertical="center"/>
    </xf>
    <xf numFmtId="3" fontId="9" fillId="0" borderId="2" xfId="1" applyFont="1" applyBorder="1" applyAlignment="1">
      <alignment vertical="center"/>
    </xf>
    <xf numFmtId="168" fontId="9" fillId="0" borderId="2" xfId="5" applyNumberFormat="1" applyFont="1" applyBorder="1" applyAlignment="1">
      <alignment vertical="center"/>
    </xf>
    <xf numFmtId="3" fontId="9" fillId="0" borderId="0" xfId="1" applyFont="1" applyAlignment="1">
      <alignment vertical="center"/>
    </xf>
    <xf numFmtId="49" fontId="9" fillId="0" borderId="2" xfId="1" applyNumberFormat="1" applyFont="1" applyBorder="1" applyAlignment="1">
      <alignment horizontal="center" vertical="center" wrapText="1"/>
    </xf>
    <xf numFmtId="49" fontId="9" fillId="0" borderId="2" xfId="8" applyNumberFormat="1" applyFont="1" applyBorder="1" applyAlignment="1">
      <alignment vertical="center" wrapText="1"/>
    </xf>
    <xf numFmtId="168" fontId="3" fillId="0" borderId="2" xfId="5" quotePrefix="1" applyNumberFormat="1" applyFont="1" applyBorder="1" applyAlignment="1">
      <alignment horizontal="center" vertical="center"/>
    </xf>
    <xf numFmtId="3" fontId="40" fillId="0" borderId="0" xfId="1" applyFont="1" applyAlignment="1">
      <alignment vertical="center"/>
    </xf>
    <xf numFmtId="49" fontId="3" fillId="0" borderId="2" xfId="8" quotePrefix="1" applyNumberFormat="1" applyFont="1" applyBorder="1" applyAlignment="1">
      <alignment vertical="center" wrapText="1"/>
    </xf>
    <xf numFmtId="168" fontId="41" fillId="0" borderId="2" xfId="5" applyNumberFormat="1" applyFont="1" applyBorder="1" applyAlignment="1">
      <alignment horizontal="right" vertical="center"/>
    </xf>
    <xf numFmtId="168" fontId="3" fillId="0" borderId="2" xfId="5" applyNumberFormat="1" applyFont="1" applyBorder="1" applyAlignment="1">
      <alignment horizontal="right" vertical="center"/>
    </xf>
    <xf numFmtId="49" fontId="34" fillId="0" borderId="2" xfId="1" applyNumberFormat="1" applyFont="1" applyBorder="1" applyAlignment="1">
      <alignment horizontal="center" vertical="center"/>
    </xf>
    <xf numFmtId="49" fontId="13" fillId="0" borderId="2" xfId="8" applyNumberFormat="1" applyFont="1" applyBorder="1" applyAlignment="1">
      <alignment vertical="center" wrapText="1"/>
    </xf>
    <xf numFmtId="49" fontId="3" fillId="0" borderId="2" xfId="1" applyNumberFormat="1" applyFont="1" applyBorder="1" applyAlignment="1">
      <alignment horizontal="center" vertical="center" wrapText="1"/>
    </xf>
    <xf numFmtId="168" fontId="3" fillId="0" borderId="2" xfId="5" applyNumberFormat="1" applyFont="1" applyBorder="1" applyAlignment="1">
      <alignment vertical="center"/>
    </xf>
    <xf numFmtId="49" fontId="3" fillId="0" borderId="2" xfId="1" applyNumberFormat="1" applyFont="1" applyBorder="1" applyAlignment="1">
      <alignment horizontal="center" vertical="center"/>
    </xf>
    <xf numFmtId="49" fontId="3" fillId="0" borderId="2" xfId="8" applyNumberFormat="1" applyFont="1" applyBorder="1" applyAlignment="1">
      <alignment vertical="center" wrapText="1"/>
    </xf>
    <xf numFmtId="168" fontId="9" fillId="0" borderId="2" xfId="5" applyNumberFormat="1" applyFont="1" applyBorder="1" applyAlignment="1">
      <alignment horizontal="right" vertical="center"/>
    </xf>
    <xf numFmtId="168" fontId="13" fillId="0" borderId="2" xfId="5" applyNumberFormat="1" applyFont="1" applyBorder="1" applyAlignment="1">
      <alignment vertical="center"/>
    </xf>
    <xf numFmtId="3" fontId="13" fillId="0" borderId="0" xfId="1" applyFont="1" applyAlignment="1">
      <alignment vertical="center"/>
    </xf>
    <xf numFmtId="3" fontId="3" fillId="0" borderId="2" xfId="1" applyFont="1" applyBorder="1" applyAlignment="1">
      <alignment vertical="center"/>
    </xf>
    <xf numFmtId="3" fontId="13" fillId="0" borderId="2" xfId="1" applyFont="1" applyBorder="1" applyAlignment="1">
      <alignment vertical="center"/>
    </xf>
    <xf numFmtId="168" fontId="3" fillId="0" borderId="2" xfId="5" applyNumberFormat="1" applyFont="1" applyBorder="1" applyAlignment="1">
      <alignment vertical="center" wrapText="1"/>
    </xf>
    <xf numFmtId="49" fontId="3" fillId="0" borderId="29" xfId="8" applyNumberFormat="1" applyFont="1" applyBorder="1" applyAlignment="1">
      <alignment vertical="center" wrapText="1"/>
    </xf>
    <xf numFmtId="49" fontId="3" fillId="0" borderId="4" xfId="8" applyNumberFormat="1" applyFont="1" applyBorder="1" applyAlignment="1">
      <alignment vertical="center" wrapText="1"/>
    </xf>
    <xf numFmtId="49" fontId="9" fillId="0" borderId="2" xfId="1" applyNumberFormat="1" applyFont="1" applyBorder="1" applyAlignment="1">
      <alignment vertical="center"/>
    </xf>
    <xf numFmtId="49" fontId="9" fillId="0" borderId="2" xfId="1" applyNumberFormat="1" applyFont="1" applyBorder="1" applyAlignment="1">
      <alignment horizontal="left" vertical="center" wrapText="1"/>
    </xf>
    <xf numFmtId="3" fontId="3" fillId="0" borderId="2" xfId="1" applyFont="1" applyBorder="1" applyAlignment="1">
      <alignment horizontal="center" vertical="center"/>
    </xf>
    <xf numFmtId="49" fontId="3" fillId="0" borderId="2" xfId="1" applyNumberFormat="1" applyFont="1" applyBorder="1" applyAlignment="1">
      <alignment horizontal="left" vertical="center" wrapText="1"/>
    </xf>
    <xf numFmtId="3" fontId="9" fillId="4" borderId="2" xfId="1" applyFont="1" applyFill="1" applyBorder="1" applyAlignment="1">
      <alignment horizontal="center" vertical="center"/>
    </xf>
    <xf numFmtId="49" fontId="9" fillId="4" borderId="2" xfId="1" applyNumberFormat="1" applyFont="1" applyFill="1" applyBorder="1" applyAlignment="1">
      <alignment horizontal="left" vertical="center" wrapText="1"/>
    </xf>
    <xf numFmtId="168" fontId="9" fillId="4" borderId="2" xfId="5" applyNumberFormat="1" applyFont="1" applyFill="1" applyBorder="1" applyAlignment="1">
      <alignment vertical="center"/>
    </xf>
    <xf numFmtId="168" fontId="9" fillId="4" borderId="2" xfId="5" quotePrefix="1" applyNumberFormat="1" applyFont="1" applyFill="1" applyBorder="1" applyAlignment="1">
      <alignment horizontal="center" vertical="center"/>
    </xf>
    <xf numFmtId="9" fontId="9" fillId="4" borderId="3" xfId="1" quotePrefix="1" applyNumberFormat="1" applyFont="1" applyFill="1" applyBorder="1" applyAlignment="1">
      <alignment horizontal="center" vertical="center"/>
    </xf>
    <xf numFmtId="9" fontId="9" fillId="4" borderId="28" xfId="1" quotePrefix="1" applyNumberFormat="1" applyFont="1" applyFill="1" applyBorder="1" applyAlignment="1">
      <alignment horizontal="center" vertical="center"/>
    </xf>
    <xf numFmtId="3" fontId="9" fillId="4" borderId="0" xfId="1" applyFont="1" applyFill="1" applyAlignment="1">
      <alignment vertical="center"/>
    </xf>
    <xf numFmtId="0" fontId="9" fillId="0" borderId="0" xfId="9" applyFont="1" applyAlignment="1">
      <alignment horizontal="center" vertical="center"/>
    </xf>
    <xf numFmtId="0" fontId="9" fillId="0" borderId="0" xfId="9" applyFont="1" applyAlignment="1">
      <alignment vertical="center"/>
    </xf>
    <xf numFmtId="0" fontId="22" fillId="0" borderId="0" xfId="0" applyFont="1"/>
    <xf numFmtId="0" fontId="9" fillId="0" borderId="0" xfId="0" applyFont="1"/>
    <xf numFmtId="0" fontId="13" fillId="0" borderId="0" xfId="0" applyFont="1"/>
    <xf numFmtId="0" fontId="13" fillId="0" borderId="0" xfId="0" applyFont="1" applyAlignment="1">
      <alignment horizontal="centerContinuous"/>
    </xf>
    <xf numFmtId="0" fontId="13" fillId="0" borderId="0" xfId="0" applyFont="1" applyAlignment="1">
      <alignment horizontal="right"/>
    </xf>
    <xf numFmtId="0" fontId="9" fillId="0" borderId="5" xfId="0" applyFont="1" applyBorder="1" applyAlignment="1">
      <alignment horizontal="center"/>
    </xf>
    <xf numFmtId="0" fontId="9" fillId="0" borderId="17" xfId="0" applyFont="1" applyBorder="1" applyAlignment="1">
      <alignment horizontal="center"/>
    </xf>
    <xf numFmtId="0" fontId="9" fillId="0" borderId="6" xfId="0" applyFont="1" applyBorder="1" applyAlignment="1">
      <alignment horizontal="center"/>
    </xf>
    <xf numFmtId="0" fontId="13" fillId="0" borderId="2" xfId="0" applyFont="1" applyBorder="1" applyAlignment="1">
      <alignment horizontal="center"/>
    </xf>
    <xf numFmtId="1" fontId="13" fillId="0" borderId="2" xfId="0" quotePrefix="1" applyNumberFormat="1" applyFont="1" applyBorder="1" applyAlignment="1">
      <alignment horizontal="center"/>
    </xf>
    <xf numFmtId="1" fontId="13" fillId="0" borderId="2" xfId="0" applyNumberFormat="1" applyFont="1" applyBorder="1" applyAlignment="1">
      <alignment horizontal="center"/>
    </xf>
    <xf numFmtId="0" fontId="38" fillId="0" borderId="2" xfId="0" quotePrefix="1" applyFont="1" applyBorder="1" applyAlignment="1">
      <alignment horizontal="center"/>
    </xf>
    <xf numFmtId="0" fontId="38" fillId="0" borderId="2" xfId="0" applyFont="1" applyBorder="1" applyAlignment="1">
      <alignment horizontal="center"/>
    </xf>
    <xf numFmtId="0" fontId="43" fillId="0" borderId="0" xfId="0" applyFont="1" applyAlignment="1">
      <alignment vertical="center"/>
    </xf>
    <xf numFmtId="0" fontId="38" fillId="0" borderId="0" xfId="0" applyFont="1"/>
    <xf numFmtId="0" fontId="9" fillId="0" borderId="2" xfId="0" applyFont="1" applyBorder="1" applyAlignment="1">
      <alignment horizontal="center"/>
    </xf>
    <xf numFmtId="0" fontId="9" fillId="0" borderId="2" xfId="0" applyFont="1" applyBorder="1"/>
    <xf numFmtId="3" fontId="9" fillId="0" borderId="2" xfId="0" applyNumberFormat="1" applyFont="1" applyBorder="1"/>
    <xf numFmtId="9" fontId="9" fillId="0" borderId="2" xfId="0" applyNumberFormat="1" applyFont="1" applyBorder="1"/>
    <xf numFmtId="0" fontId="3" fillId="0" borderId="17" xfId="0" applyFont="1" applyBorder="1"/>
    <xf numFmtId="3" fontId="9" fillId="0" borderId="2" xfId="0" applyNumberFormat="1" applyFont="1" applyBorder="1" applyAlignment="1">
      <alignment horizontal="right"/>
    </xf>
    <xf numFmtId="0" fontId="9" fillId="0" borderId="2" xfId="0" applyFont="1" applyBorder="1" applyAlignment="1">
      <alignment horizontal="justify" vertical="justify" wrapText="1"/>
    </xf>
    <xf numFmtId="0" fontId="9" fillId="0" borderId="17" xfId="0" applyFont="1" applyBorder="1"/>
    <xf numFmtId="0" fontId="44" fillId="0" borderId="0" xfId="0" applyFont="1"/>
    <xf numFmtId="0" fontId="3" fillId="0" borderId="2" xfId="10" applyFont="1" applyBorder="1" applyAlignment="1">
      <alignment horizontal="center" vertical="center" wrapText="1"/>
    </xf>
    <xf numFmtId="169" fontId="3" fillId="0" borderId="2" xfId="10" applyNumberFormat="1" applyFont="1" applyBorder="1" applyAlignment="1">
      <alignment vertical="center" wrapText="1"/>
    </xf>
    <xf numFmtId="3" fontId="3" fillId="0" borderId="2" xfId="0" applyNumberFormat="1" applyFont="1" applyBorder="1" applyAlignment="1">
      <alignment horizontal="right"/>
    </xf>
    <xf numFmtId="3" fontId="3" fillId="0" borderId="2" xfId="0" applyNumberFormat="1" applyFont="1" applyBorder="1"/>
    <xf numFmtId="9" fontId="3" fillId="0" borderId="2" xfId="0" applyNumberFormat="1" applyFont="1" applyBorder="1"/>
    <xf numFmtId="0" fontId="3" fillId="0" borderId="2" xfId="0" applyFont="1" applyBorder="1"/>
    <xf numFmtId="0" fontId="9" fillId="0" borderId="2" xfId="10" applyFont="1" applyBorder="1" applyAlignment="1">
      <alignment horizontal="center" vertical="center" wrapText="1"/>
    </xf>
    <xf numFmtId="169" fontId="9" fillId="0" borderId="2" xfId="10" applyNumberFormat="1" applyFont="1" applyBorder="1" applyAlignment="1">
      <alignment vertical="center" wrapText="1"/>
    </xf>
    <xf numFmtId="0" fontId="43" fillId="0" borderId="0" xfId="0" applyFont="1"/>
    <xf numFmtId="0" fontId="46" fillId="0" borderId="0" xfId="0" applyFont="1"/>
    <xf numFmtId="0" fontId="9" fillId="0" borderId="2" xfId="0" applyFont="1" applyBorder="1" applyAlignment="1">
      <alignment wrapText="1"/>
    </xf>
    <xf numFmtId="43" fontId="9" fillId="0" borderId="2" xfId="0" applyNumberFormat="1" applyFont="1" applyBorder="1"/>
    <xf numFmtId="0" fontId="3" fillId="0" borderId="2" xfId="0" applyFont="1" applyBorder="1" applyAlignment="1">
      <alignment horizontal="center"/>
    </xf>
    <xf numFmtId="166" fontId="3" fillId="0" borderId="2" xfId="5" applyNumberFormat="1" applyFont="1" applyBorder="1"/>
    <xf numFmtId="0" fontId="13" fillId="0" borderId="2" xfId="0" applyFont="1" applyBorder="1"/>
    <xf numFmtId="0" fontId="9" fillId="0" borderId="2" xfId="0" applyFont="1" applyBorder="1" applyAlignment="1">
      <alignment horizontal="left"/>
    </xf>
    <xf numFmtId="0" fontId="41" fillId="0" borderId="2" xfId="0" applyFont="1" applyBorder="1" applyAlignment="1">
      <alignment horizontal="center"/>
    </xf>
    <xf numFmtId="0" fontId="47" fillId="0" borderId="0" xfId="0" applyFont="1" applyAlignment="1">
      <alignment horizontal="center"/>
    </xf>
    <xf numFmtId="49" fontId="26" fillId="0" borderId="0" xfId="3" applyNumberFormat="1" applyFont="1"/>
    <xf numFmtId="0" fontId="48" fillId="0" borderId="0" xfId="3" applyFont="1"/>
    <xf numFmtId="49" fontId="24" fillId="0" borderId="5" xfId="3" applyNumberFormat="1" applyFont="1" applyBorder="1" applyAlignment="1">
      <alignment horizontal="center"/>
    </xf>
    <xf numFmtId="0" fontId="24" fillId="0" borderId="5" xfId="3" applyFont="1" applyBorder="1" applyAlignment="1">
      <alignment horizontal="center"/>
    </xf>
    <xf numFmtId="0" fontId="49" fillId="0" borderId="0" xfId="3" applyFont="1"/>
    <xf numFmtId="49" fontId="15" fillId="0" borderId="6" xfId="3" applyNumberFormat="1" applyFont="1" applyBorder="1"/>
    <xf numFmtId="0" fontId="15" fillId="0" borderId="6" xfId="3" applyFont="1" applyBorder="1"/>
    <xf numFmtId="49" fontId="24" fillId="0" borderId="2" xfId="3" applyNumberFormat="1" applyFont="1" applyBorder="1"/>
    <xf numFmtId="0" fontId="50" fillId="0" borderId="2" xfId="0" applyFont="1" applyBorder="1" applyAlignment="1">
      <alignment horizontal="left" vertical="center" wrapText="1"/>
    </xf>
    <xf numFmtId="166" fontId="24" fillId="0" borderId="2" xfId="5" applyNumberFormat="1" applyFont="1" applyBorder="1"/>
    <xf numFmtId="49" fontId="15" fillId="0" borderId="2" xfId="3" applyNumberFormat="1" applyFont="1" applyBorder="1" applyAlignment="1">
      <alignment horizontal="center"/>
    </xf>
    <xf numFmtId="49" fontId="15" fillId="0" borderId="2" xfId="3" quotePrefix="1" applyNumberFormat="1" applyFont="1" applyBorder="1" applyAlignment="1">
      <alignment horizontal="left"/>
    </xf>
    <xf numFmtId="49" fontId="15" fillId="0" borderId="2" xfId="3" applyNumberFormat="1" applyFont="1" applyBorder="1" applyAlignment="1">
      <alignment horizontal="left"/>
    </xf>
    <xf numFmtId="49" fontId="15" fillId="0" borderId="2" xfId="3" applyNumberFormat="1" applyFont="1" applyBorder="1" applyAlignment="1"/>
    <xf numFmtId="166" fontId="15" fillId="0" borderId="2" xfId="5" applyNumberFormat="1" applyFont="1" applyBorder="1"/>
    <xf numFmtId="0" fontId="51" fillId="0" borderId="2" xfId="0" applyFont="1" applyBorder="1" applyAlignment="1">
      <alignment horizontal="left" vertical="center" wrapText="1"/>
    </xf>
    <xf numFmtId="166" fontId="51" fillId="0" borderId="2" xfId="5" applyNumberFormat="1" applyFont="1" applyBorder="1" applyAlignment="1">
      <alignment horizontal="right" vertical="center" wrapText="1"/>
    </xf>
    <xf numFmtId="0" fontId="51" fillId="0" borderId="2" xfId="0" quotePrefix="1" applyFont="1" applyBorder="1" applyAlignment="1">
      <alignment horizontal="left" vertical="center" wrapText="1"/>
    </xf>
    <xf numFmtId="3" fontId="51" fillId="0" borderId="2" xfId="0" applyNumberFormat="1" applyFont="1" applyBorder="1" applyAlignment="1">
      <alignment horizontal="left" vertical="center" wrapText="1"/>
    </xf>
    <xf numFmtId="0" fontId="15" fillId="0" borderId="2" xfId="3" applyFont="1" applyBorder="1" applyAlignment="1">
      <alignment horizontal="left"/>
    </xf>
    <xf numFmtId="49" fontId="24" fillId="0" borderId="2" xfId="3" applyNumberFormat="1" applyFont="1" applyBorder="1" applyAlignment="1">
      <alignment horizontal="center"/>
    </xf>
    <xf numFmtId="0" fontId="50" fillId="0" borderId="2" xfId="0" applyFont="1" applyBorder="1" applyAlignment="1">
      <alignment horizontal="center" vertical="center" wrapText="1"/>
    </xf>
    <xf numFmtId="166" fontId="50" fillId="0" borderId="2" xfId="5" applyNumberFormat="1" applyFont="1" applyBorder="1" applyAlignment="1">
      <alignment horizontal="right" vertical="center" wrapText="1"/>
    </xf>
    <xf numFmtId="0" fontId="51" fillId="0" borderId="2" xfId="0" applyFont="1" applyBorder="1" applyAlignment="1">
      <alignment horizontal="center" vertical="center" wrapText="1"/>
    </xf>
    <xf numFmtId="0" fontId="51" fillId="0" borderId="2" xfId="0" quotePrefix="1" applyFont="1" applyBorder="1" applyAlignment="1">
      <alignment horizontal="center" vertical="center" wrapText="1"/>
    </xf>
    <xf numFmtId="49" fontId="7" fillId="0" borderId="0" xfId="3" applyNumberFormat="1"/>
    <xf numFmtId="0" fontId="7" fillId="0" borderId="0" xfId="3"/>
    <xf numFmtId="49" fontId="9" fillId="0" borderId="0" xfId="3" applyNumberFormat="1" applyFont="1" applyAlignment="1"/>
    <xf numFmtId="0" fontId="50" fillId="0" borderId="9" xfId="0" applyFont="1" applyBorder="1" applyAlignment="1">
      <alignment vertical="center" wrapText="1"/>
    </xf>
    <xf numFmtId="0" fontId="50" fillId="0" borderId="9" xfId="0" applyFont="1" applyBorder="1" applyAlignment="1">
      <alignment horizontal="center" vertical="center" wrapText="1"/>
    </xf>
    <xf numFmtId="0" fontId="50" fillId="0" borderId="8" xfId="0" applyFont="1" applyBorder="1" applyAlignment="1">
      <alignment horizontal="left" vertical="center" wrapText="1"/>
    </xf>
    <xf numFmtId="0" fontId="50" fillId="0" borderId="8" xfId="0" applyFont="1" applyBorder="1" applyAlignment="1">
      <alignment vertical="center" wrapText="1"/>
    </xf>
    <xf numFmtId="3" fontId="50" fillId="0" borderId="8" xfId="0" applyNumberFormat="1" applyFont="1" applyBorder="1" applyAlignment="1">
      <alignment horizontal="right" vertical="center" wrapText="1"/>
    </xf>
    <xf numFmtId="0" fontId="52" fillId="0" borderId="0" xfId="0" applyFont="1"/>
    <xf numFmtId="3" fontId="52" fillId="0" borderId="0" xfId="0" applyNumberFormat="1" applyFont="1"/>
    <xf numFmtId="0" fontId="51" fillId="0" borderId="8" xfId="0" applyFont="1" applyBorder="1" applyAlignment="1">
      <alignment vertical="center" wrapText="1"/>
    </xf>
    <xf numFmtId="0" fontId="51" fillId="0" borderId="8" xfId="0" quotePrefix="1" applyFont="1" applyBorder="1" applyAlignment="1">
      <alignment vertical="center" wrapText="1"/>
    </xf>
    <xf numFmtId="0" fontId="51" fillId="0" borderId="8" xfId="0" applyFont="1" applyBorder="1" applyAlignment="1">
      <alignment horizontal="left" vertical="center" wrapText="1"/>
    </xf>
    <xf numFmtId="3" fontId="51" fillId="0" borderId="8" xfId="0" applyNumberFormat="1" applyFont="1" applyBorder="1" applyAlignment="1">
      <alignment horizontal="right" vertical="center" wrapText="1"/>
    </xf>
    <xf numFmtId="0" fontId="51" fillId="0" borderId="8" xfId="0" quotePrefix="1" applyFont="1" applyBorder="1" applyAlignment="1">
      <alignment horizontal="left" vertical="center" wrapText="1"/>
    </xf>
    <xf numFmtId="1" fontId="51" fillId="0" borderId="8" xfId="0" applyNumberFormat="1" applyFont="1" applyBorder="1" applyAlignment="1">
      <alignment horizontal="left" vertical="center" wrapText="1"/>
    </xf>
    <xf numFmtId="3" fontId="20" fillId="0" borderId="0" xfId="0" applyNumberFormat="1" applyFont="1"/>
    <xf numFmtId="3" fontId="9" fillId="0" borderId="2" xfId="3" applyNumberFormat="1" applyFont="1" applyBorder="1" applyAlignment="1">
      <alignment horizontal="right" shrinkToFit="1"/>
    </xf>
    <xf numFmtId="166" fontId="9" fillId="0" borderId="0" xfId="5" applyNumberFormat="1" applyFont="1"/>
    <xf numFmtId="166" fontId="3" fillId="0" borderId="0" xfId="5" applyNumberFormat="1" applyFont="1"/>
    <xf numFmtId="166" fontId="18" fillId="0" borderId="11" xfId="5" applyNumberFormat="1" applyFont="1" applyBorder="1" applyAlignment="1">
      <alignment horizontal="right" vertical="center" wrapText="1"/>
    </xf>
    <xf numFmtId="166" fontId="18" fillId="0" borderId="0" xfId="5" applyNumberFormat="1" applyFont="1" applyBorder="1" applyAlignment="1">
      <alignment horizontal="right" vertical="center" wrapText="1"/>
    </xf>
    <xf numFmtId="0" fontId="1" fillId="2" borderId="4" xfId="0" applyFont="1" applyFill="1" applyBorder="1" applyAlignment="1">
      <alignment horizontal="left" vertical="center" wrapText="1"/>
    </xf>
    <xf numFmtId="0" fontId="9" fillId="0" borderId="0" xfId="3" applyFont="1" applyAlignment="1">
      <alignment horizontal="right" vertical="center"/>
    </xf>
    <xf numFmtId="0" fontId="3" fillId="0" borderId="36" xfId="3" applyFont="1" applyBorder="1" applyAlignment="1">
      <alignment horizontal="center" vertical="center"/>
    </xf>
    <xf numFmtId="0" fontId="9" fillId="0" borderId="4" xfId="3" applyFont="1" applyBorder="1" applyAlignment="1">
      <alignment horizontal="left" vertical="center"/>
    </xf>
    <xf numFmtId="166" fontId="9" fillId="0" borderId="4" xfId="5" applyNumberFormat="1" applyFont="1" applyBorder="1" applyAlignment="1">
      <alignment vertical="center"/>
    </xf>
    <xf numFmtId="0" fontId="3" fillId="0" borderId="4" xfId="3" applyFont="1" applyBorder="1" applyAlignment="1">
      <alignment horizontal="left" vertical="center"/>
    </xf>
    <xf numFmtId="0" fontId="3" fillId="0" borderId="4" xfId="3" applyFont="1" applyBorder="1" applyAlignment="1">
      <alignment horizontal="center" vertical="center"/>
    </xf>
    <xf numFmtId="0" fontId="3" fillId="0" borderId="4" xfId="3" applyFont="1" applyBorder="1" applyAlignment="1">
      <alignment vertical="center"/>
    </xf>
    <xf numFmtId="166" fontId="3" fillId="0" borderId="4" xfId="5" applyNumberFormat="1" applyFont="1" applyBorder="1" applyAlignment="1">
      <alignment vertical="center"/>
    </xf>
    <xf numFmtId="166" fontId="3" fillId="0" borderId="4" xfId="5" applyNumberFormat="1" applyFont="1" applyBorder="1" applyAlignment="1">
      <alignment horizontal="right" vertical="center"/>
    </xf>
    <xf numFmtId="0" fontId="3" fillId="2" borderId="4" xfId="0" applyFont="1" applyFill="1" applyBorder="1" applyAlignment="1">
      <alignment horizontal="justify" vertical="center" wrapText="1"/>
    </xf>
    <xf numFmtId="0" fontId="3" fillId="0" borderId="4" xfId="3" applyFont="1" applyBorder="1" applyAlignment="1">
      <alignment vertical="center" wrapText="1"/>
    </xf>
    <xf numFmtId="0" fontId="27" fillId="0" borderId="0" xfId="3" applyFont="1" applyAlignment="1">
      <alignment vertical="center"/>
    </xf>
    <xf numFmtId="0" fontId="24" fillId="0" borderId="0" xfId="3" applyFont="1" applyAlignment="1">
      <alignment vertical="center"/>
    </xf>
    <xf numFmtId="0" fontId="15" fillId="0" borderId="0" xfId="0" applyFont="1"/>
    <xf numFmtId="0" fontId="24" fillId="0" borderId="0" xfId="0" applyFont="1" applyAlignment="1">
      <alignment horizontal="right"/>
    </xf>
    <xf numFmtId="0" fontId="15" fillId="0" borderId="0" xfId="11" applyFont="1" applyAlignment="1">
      <alignment vertical="center"/>
    </xf>
    <xf numFmtId="0" fontId="15" fillId="0" borderId="0" xfId="11" applyFont="1"/>
    <xf numFmtId="170" fontId="24" fillId="0" borderId="2" xfId="11" applyNumberFormat="1" applyFont="1" applyBorder="1" applyAlignment="1">
      <alignment horizontal="center" vertical="center" wrapText="1"/>
    </xf>
    <xf numFmtId="0" fontId="24" fillId="0" borderId="2" xfId="11" applyFont="1" applyBorder="1" applyAlignment="1">
      <alignment horizontal="center" vertical="center" wrapText="1"/>
    </xf>
    <xf numFmtId="0" fontId="24" fillId="0" borderId="0" xfId="11" applyFont="1"/>
    <xf numFmtId="170" fontId="15" fillId="0" borderId="2" xfId="11" applyNumberFormat="1" applyFont="1" applyBorder="1" applyAlignment="1">
      <alignment horizontal="center" vertical="center" wrapText="1"/>
    </xf>
    <xf numFmtId="170" fontId="15" fillId="0" borderId="2" xfId="11" applyNumberFormat="1" applyFont="1" applyBorder="1" applyAlignment="1">
      <alignment vertical="center" wrapText="1"/>
    </xf>
    <xf numFmtId="0" fontId="15" fillId="0" borderId="2" xfId="11" applyFont="1" applyBorder="1" applyAlignment="1">
      <alignment vertical="center" wrapText="1"/>
    </xf>
    <xf numFmtId="170" fontId="24" fillId="0" borderId="0" xfId="11" applyNumberFormat="1" applyFont="1" applyAlignment="1">
      <alignment horizontal="center" vertical="center" wrapText="1"/>
    </xf>
    <xf numFmtId="170" fontId="24" fillId="0" borderId="0" xfId="11" applyNumberFormat="1" applyFont="1" applyAlignment="1">
      <alignment vertical="center" wrapText="1"/>
    </xf>
    <xf numFmtId="170" fontId="24" fillId="0" borderId="2" xfId="11" applyNumberFormat="1" applyFont="1" applyBorder="1" applyAlignment="1">
      <alignment horizontal="center" vertical="center"/>
    </xf>
    <xf numFmtId="170" fontId="55" fillId="0" borderId="2" xfId="11" applyNumberFormat="1" applyFont="1" applyBorder="1" applyAlignment="1">
      <alignment horizontal="center" vertical="center"/>
    </xf>
    <xf numFmtId="166" fontId="24" fillId="0" borderId="2" xfId="5" applyNumberFormat="1" applyFont="1" applyBorder="1" applyAlignment="1">
      <alignment horizontal="right" vertical="center"/>
    </xf>
    <xf numFmtId="10" fontId="24" fillId="0" borderId="2" xfId="11" applyNumberFormat="1" applyFont="1" applyBorder="1" applyAlignment="1">
      <alignment vertical="center"/>
    </xf>
    <xf numFmtId="170" fontId="24" fillId="0" borderId="2" xfId="11" applyNumberFormat="1" applyFont="1" applyBorder="1" applyAlignment="1">
      <alignment horizontal="left" vertical="center"/>
    </xf>
    <xf numFmtId="170" fontId="54" fillId="0" borderId="2" xfId="11" applyNumberFormat="1" applyFont="1" applyBorder="1" applyAlignment="1">
      <alignment horizontal="center" vertical="center"/>
    </xf>
    <xf numFmtId="170" fontId="54" fillId="0" borderId="2" xfId="11" applyNumberFormat="1" applyFont="1" applyBorder="1" applyAlignment="1">
      <alignment horizontal="left" vertical="center"/>
    </xf>
    <xf numFmtId="166" fontId="54" fillId="0" borderId="2" xfId="5" applyNumberFormat="1" applyFont="1" applyBorder="1"/>
    <xf numFmtId="10" fontId="15" fillId="0" borderId="2" xfId="11" applyNumberFormat="1" applyFont="1" applyBorder="1" applyAlignment="1">
      <alignment vertical="center"/>
    </xf>
    <xf numFmtId="0" fontId="54" fillId="0" borderId="0" xfId="11" applyFont="1"/>
    <xf numFmtId="170" fontId="54" fillId="0" borderId="2" xfId="11" quotePrefix="1" applyNumberFormat="1" applyFont="1" applyBorder="1" applyAlignment="1">
      <alignment horizontal="left" vertical="center"/>
    </xf>
    <xf numFmtId="170" fontId="15" fillId="0" borderId="0" xfId="11" applyNumberFormat="1" applyFont="1"/>
    <xf numFmtId="0" fontId="56" fillId="0" borderId="0" xfId="12" applyFont="1"/>
    <xf numFmtId="0" fontId="56" fillId="0" borderId="0" xfId="12" applyFont="1" applyAlignment="1">
      <alignment horizontal="left"/>
    </xf>
    <xf numFmtId="0" fontId="57" fillId="0" borderId="0" xfId="12" applyFont="1"/>
    <xf numFmtId="0" fontId="51" fillId="0" borderId="0" xfId="12" applyFont="1"/>
    <xf numFmtId="0" fontId="19" fillId="0" borderId="0" xfId="12" applyFont="1" applyAlignment="1">
      <alignment horizontal="left"/>
    </xf>
    <xf numFmtId="0" fontId="58" fillId="0" borderId="0" xfId="12" applyFont="1"/>
    <xf numFmtId="0" fontId="4" fillId="0" borderId="0" xfId="12"/>
    <xf numFmtId="0" fontId="23" fillId="0" borderId="0" xfId="12" applyFont="1" applyAlignment="1">
      <alignment horizontal="center" vertical="center"/>
    </xf>
    <xf numFmtId="0" fontId="13" fillId="0" borderId="0" xfId="12" applyFont="1" applyAlignment="1">
      <alignment horizontal="right" vertical="center"/>
    </xf>
    <xf numFmtId="0" fontId="51" fillId="0" borderId="0" xfId="12" applyFont="1" applyAlignment="1">
      <alignment horizontal="left" vertical="center"/>
    </xf>
    <xf numFmtId="0" fontId="12" fillId="0" borderId="2" xfId="12" applyFont="1" applyBorder="1" applyAlignment="1">
      <alignment horizontal="center" vertical="center" wrapText="1"/>
    </xf>
    <xf numFmtId="0" fontId="51" fillId="0" borderId="2" xfId="12" applyFont="1" applyBorder="1" applyAlignment="1">
      <alignment horizontal="center" vertical="center" wrapText="1"/>
    </xf>
    <xf numFmtId="0" fontId="61" fillId="0" borderId="2" xfId="12" applyFont="1" applyBorder="1" applyAlignment="1">
      <alignment horizontal="left" vertical="center" wrapText="1"/>
    </xf>
    <xf numFmtId="0" fontId="50" fillId="0" borderId="2" xfId="12" applyFont="1" applyBorder="1" applyAlignment="1">
      <alignment horizontal="right" vertical="center" wrapText="1"/>
    </xf>
    <xf numFmtId="0" fontId="50" fillId="0" borderId="2" xfId="12" applyFont="1" applyBorder="1" applyAlignment="1">
      <alignment horizontal="center" vertical="center" wrapText="1"/>
    </xf>
    <xf numFmtId="166" fontId="50" fillId="0" borderId="2" xfId="12" applyNumberFormat="1" applyFont="1" applyBorder="1" applyAlignment="1">
      <alignment horizontal="center" vertical="center" wrapText="1"/>
    </xf>
    <xf numFmtId="166" fontId="51" fillId="0" borderId="0" xfId="12" applyNumberFormat="1" applyFont="1" applyAlignment="1">
      <alignment horizontal="left" vertical="center"/>
    </xf>
    <xf numFmtId="0" fontId="50" fillId="0" borderId="0" xfId="12" applyFont="1" applyAlignment="1">
      <alignment horizontal="right"/>
    </xf>
    <xf numFmtId="0" fontId="35" fillId="0" borderId="0" xfId="12" applyFont="1" applyAlignment="1">
      <alignment horizontal="right"/>
    </xf>
    <xf numFmtId="0" fontId="2" fillId="0" borderId="2" xfId="12" applyFont="1" applyBorder="1" applyAlignment="1">
      <alignment horizontal="center" vertical="center"/>
    </xf>
    <xf numFmtId="0" fontId="62" fillId="0" borderId="2" xfId="0" applyFont="1" applyFill="1" applyBorder="1" applyAlignment="1">
      <alignment vertical="center" wrapText="1"/>
    </xf>
    <xf numFmtId="166" fontId="11" fillId="0" borderId="2" xfId="12" applyNumberFormat="1" applyFont="1" applyBorder="1" applyAlignment="1">
      <alignment horizontal="right" vertical="center" wrapText="1"/>
    </xf>
    <xf numFmtId="166" fontId="61" fillId="0" borderId="2" xfId="12" applyNumberFormat="1" applyFont="1" applyBorder="1" applyAlignment="1">
      <alignment horizontal="left" vertical="center" wrapText="1"/>
    </xf>
    <xf numFmtId="0" fontId="62" fillId="0" borderId="2" xfId="0" applyFont="1" applyBorder="1" applyAlignment="1">
      <alignment vertical="center" wrapText="1"/>
    </xf>
    <xf numFmtId="1" fontId="62" fillId="0" borderId="2" xfId="0" applyNumberFormat="1" applyFont="1" applyBorder="1" applyAlignment="1">
      <alignment vertical="center" wrapText="1"/>
    </xf>
    <xf numFmtId="171" fontId="62" fillId="0" borderId="2" xfId="0" applyNumberFormat="1" applyFont="1" applyBorder="1" applyAlignment="1">
      <alignment vertical="center" wrapText="1"/>
    </xf>
    <xf numFmtId="0" fontId="62" fillId="0" borderId="2" xfId="0" applyFont="1" applyBorder="1" applyAlignment="1">
      <alignment horizontal="right" vertical="center" wrapText="1"/>
    </xf>
    <xf numFmtId="1" fontId="62" fillId="0" borderId="2" xfId="0" applyNumberFormat="1" applyFont="1" applyBorder="1" applyAlignment="1">
      <alignment horizontal="right" vertical="center" wrapText="1"/>
    </xf>
    <xf numFmtId="166" fontId="17" fillId="0" borderId="2" xfId="12" applyNumberFormat="1" applyFont="1" applyBorder="1" applyAlignment="1">
      <alignment horizontal="right" vertical="center" wrapText="1"/>
    </xf>
    <xf numFmtId="172" fontId="17" fillId="0" borderId="2" xfId="12" applyNumberFormat="1" applyFont="1" applyBorder="1" applyAlignment="1">
      <alignment horizontal="right" vertical="center" wrapText="1"/>
    </xf>
    <xf numFmtId="43" fontId="62" fillId="0" borderId="2" xfId="5" applyFont="1" applyBorder="1" applyAlignment="1">
      <alignment vertical="center" wrapText="1"/>
    </xf>
    <xf numFmtId="171" fontId="62" fillId="0" borderId="2" xfId="5" applyNumberFormat="1" applyFont="1" applyBorder="1" applyAlignment="1">
      <alignment vertical="center" wrapText="1"/>
    </xf>
    <xf numFmtId="43" fontId="62" fillId="0" borderId="2" xfId="5" applyFont="1" applyBorder="1" applyAlignment="1">
      <alignment horizontal="right" vertical="center" wrapText="1"/>
    </xf>
    <xf numFmtId="168" fontId="62" fillId="0" borderId="2" xfId="5" applyNumberFormat="1" applyFont="1" applyBorder="1" applyAlignment="1">
      <alignment horizontal="right" vertical="center" wrapText="1"/>
    </xf>
    <xf numFmtId="166" fontId="63" fillId="0" borderId="2" xfId="12" applyNumberFormat="1" applyFont="1" applyBorder="1" applyAlignment="1">
      <alignment horizontal="left" vertical="center" wrapText="1"/>
    </xf>
    <xf numFmtId="166" fontId="15" fillId="0" borderId="0" xfId="12" applyNumberFormat="1" applyFont="1" applyAlignment="1">
      <alignment horizontal="left" vertical="center"/>
    </xf>
    <xf numFmtId="0" fontId="15" fillId="0" borderId="0" xfId="12" applyFont="1"/>
    <xf numFmtId="0" fontId="64" fillId="0" borderId="0" xfId="12" applyFont="1"/>
    <xf numFmtId="0" fontId="61" fillId="0" borderId="0" xfId="12" applyFont="1" applyAlignment="1">
      <alignment horizontal="left" vertical="center" wrapText="1"/>
    </xf>
    <xf numFmtId="49" fontId="3" fillId="0" borderId="0" xfId="3" applyNumberFormat="1" applyFont="1" applyAlignment="1"/>
    <xf numFmtId="0" fontId="13" fillId="0" borderId="2" xfId="0" quotePrefix="1" applyFont="1" applyBorder="1" applyAlignment="1">
      <alignment horizontal="center" vertical="center"/>
    </xf>
    <xf numFmtId="166" fontId="9" fillId="0" borderId="2" xfId="5" applyNumberFormat="1" applyFont="1" applyBorder="1"/>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9" fillId="0" borderId="2" xfId="0" quotePrefix="1" applyFont="1" applyBorder="1" applyAlignment="1">
      <alignment horizontal="left"/>
    </xf>
    <xf numFmtId="0" fontId="9" fillId="0" borderId="2" xfId="0" applyFont="1" applyBorder="1" applyAlignment="1">
      <alignment horizontal="justify" vertical="center" wrapText="1"/>
    </xf>
    <xf numFmtId="0" fontId="3" fillId="0" borderId="2" xfId="0" applyFont="1" applyBorder="1" applyAlignment="1">
      <alignment wrapText="1"/>
    </xf>
    <xf numFmtId="0" fontId="22" fillId="0" borderId="2" xfId="3" applyFont="1" applyBorder="1" applyAlignment="1">
      <alignment horizontal="left" vertical="center" wrapText="1"/>
    </xf>
    <xf numFmtId="0" fontId="26" fillId="0" borderId="2" xfId="3" applyFont="1" applyBorder="1" applyAlignment="1">
      <alignment vertical="center" wrapText="1"/>
    </xf>
    <xf numFmtId="3" fontId="13" fillId="0" borderId="2" xfId="1" applyFont="1" applyBorder="1" applyAlignment="1">
      <alignment vertical="center" wrapText="1"/>
    </xf>
    <xf numFmtId="49" fontId="9" fillId="0" borderId="2" xfId="1" applyNumberFormat="1" applyFont="1" applyBorder="1" applyAlignment="1">
      <alignment vertical="center" wrapText="1"/>
    </xf>
    <xf numFmtId="0" fontId="5" fillId="0" borderId="7" xfId="0" applyFont="1" applyBorder="1" applyAlignment="1">
      <alignment horizontal="center"/>
    </xf>
    <xf numFmtId="0" fontId="9" fillId="0" borderId="2" xfId="0" applyFont="1" applyBorder="1" applyAlignment="1">
      <alignment horizontal="center" vertical="center" wrapText="1"/>
    </xf>
    <xf numFmtId="0" fontId="5" fillId="0" borderId="0" xfId="0" applyFont="1" applyAlignment="1">
      <alignment horizontal="center"/>
    </xf>
    <xf numFmtId="0" fontId="8" fillId="0" borderId="0" xfId="0" applyFont="1" applyAlignment="1">
      <alignment horizontal="center"/>
    </xf>
    <xf numFmtId="0" fontId="9" fillId="0" borderId="2" xfId="0" applyFont="1" applyBorder="1" applyAlignment="1">
      <alignment horizontal="center" vertical="center"/>
    </xf>
    <xf numFmtId="3" fontId="9" fillId="0" borderId="2" xfId="1" applyFont="1" applyBorder="1" applyAlignment="1">
      <alignment horizontal="center" vertical="center"/>
    </xf>
    <xf numFmtId="3" fontId="22" fillId="0" borderId="0" xfId="1" applyFont="1" applyAlignment="1">
      <alignment horizontal="center" vertical="center"/>
    </xf>
    <xf numFmtId="3" fontId="23" fillId="0" borderId="0" xfId="1" applyFont="1" applyAlignment="1">
      <alignment horizontal="center" vertical="center"/>
    </xf>
    <xf numFmtId="3" fontId="9" fillId="0" borderId="20" xfId="1" applyFont="1" applyBorder="1" applyAlignment="1">
      <alignment horizontal="center" vertical="center"/>
    </xf>
    <xf numFmtId="3" fontId="9" fillId="0" borderId="21" xfId="1" applyFont="1" applyBorder="1" applyAlignment="1">
      <alignment horizontal="center" vertical="center"/>
    </xf>
    <xf numFmtId="0" fontId="27" fillId="0" borderId="30" xfId="0" applyFont="1" applyBorder="1" applyAlignment="1">
      <alignment horizontal="center" wrapText="1"/>
    </xf>
    <xf numFmtId="0" fontId="3" fillId="0" borderId="7" xfId="0" applyFont="1" applyBorder="1" applyAlignment="1">
      <alignment wrapText="1"/>
    </xf>
    <xf numFmtId="0" fontId="3" fillId="0" borderId="31" xfId="0" applyFont="1" applyBorder="1" applyAlignment="1">
      <alignment wrapText="1"/>
    </xf>
    <xf numFmtId="0" fontId="3" fillId="0" borderId="32" xfId="0" applyFont="1" applyBorder="1" applyAlignment="1">
      <alignment wrapText="1"/>
    </xf>
    <xf numFmtId="0" fontId="3" fillId="0" borderId="0" xfId="0" applyFont="1" applyAlignment="1">
      <alignment wrapText="1"/>
    </xf>
    <xf numFmtId="0" fontId="3" fillId="0" borderId="33" xfId="0" applyFont="1" applyBorder="1" applyAlignment="1">
      <alignment wrapText="1"/>
    </xf>
    <xf numFmtId="0" fontId="3" fillId="0" borderId="34" xfId="0" applyFont="1" applyBorder="1" applyAlignment="1">
      <alignment wrapText="1"/>
    </xf>
    <xf numFmtId="0" fontId="3" fillId="0" borderId="1" xfId="0" applyFont="1" applyBorder="1" applyAlignment="1">
      <alignment wrapText="1"/>
    </xf>
    <xf numFmtId="0" fontId="3" fillId="0" borderId="35" xfId="0" applyFont="1" applyBorder="1" applyAlignment="1">
      <alignment wrapText="1"/>
    </xf>
    <xf numFmtId="0" fontId="9" fillId="0" borderId="0" xfId="0" applyFont="1" applyAlignment="1">
      <alignment horizontal="center"/>
    </xf>
    <xf numFmtId="0" fontId="23" fillId="0" borderId="0" xfId="0" applyFont="1" applyAlignment="1">
      <alignment horizontal="center"/>
    </xf>
    <xf numFmtId="0" fontId="9" fillId="0" borderId="2"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9" fillId="0" borderId="16" xfId="0" applyFont="1" applyBorder="1" applyAlignment="1">
      <alignment horizontal="center"/>
    </xf>
    <xf numFmtId="49" fontId="9" fillId="0" borderId="0" xfId="3" applyNumberFormat="1" applyFont="1" applyAlignment="1">
      <alignment horizontal="center" wrapText="1"/>
    </xf>
    <xf numFmtId="49" fontId="13" fillId="0" borderId="0" xfId="3" applyNumberFormat="1" applyFont="1" applyAlignment="1">
      <alignment horizontal="center" wrapText="1"/>
    </xf>
    <xf numFmtId="49" fontId="22" fillId="0" borderId="0" xfId="3" applyNumberFormat="1" applyFont="1" applyAlignment="1">
      <alignment horizontal="center"/>
    </xf>
    <xf numFmtId="49" fontId="23" fillId="0" borderId="0" xfId="3" applyNumberFormat="1" applyFont="1" applyAlignment="1">
      <alignment horizontal="center"/>
    </xf>
    <xf numFmtId="49" fontId="23" fillId="0" borderId="0" xfId="3" applyNumberFormat="1" applyFont="1" applyAlignment="1">
      <alignment horizontal="center" wrapText="1"/>
    </xf>
    <xf numFmtId="49" fontId="9" fillId="0" borderId="0" xfId="3" applyNumberFormat="1" applyFont="1" applyAlignment="1">
      <alignment horizontal="center"/>
    </xf>
    <xf numFmtId="0" fontId="9" fillId="0" borderId="0" xfId="3" applyFont="1" applyAlignment="1">
      <alignment horizontal="center" vertical="center"/>
    </xf>
    <xf numFmtId="0" fontId="13" fillId="0" borderId="0" xfId="3" applyFont="1" applyAlignment="1">
      <alignment horizontal="center" vertical="center"/>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9" fillId="0" borderId="2" xfId="3" applyFont="1" applyBorder="1" applyAlignment="1">
      <alignment horizontal="center" vertical="center"/>
    </xf>
    <xf numFmtId="0" fontId="24" fillId="0" borderId="0" xfId="0" applyFont="1" applyAlignment="1">
      <alignment horizontal="center" wrapText="1"/>
    </xf>
    <xf numFmtId="0" fontId="54" fillId="0" borderId="0" xfId="0" applyFont="1" applyAlignment="1">
      <alignment horizontal="center" wrapText="1"/>
    </xf>
    <xf numFmtId="170" fontId="54" fillId="0" borderId="0" xfId="11" applyNumberFormat="1" applyFont="1" applyAlignment="1">
      <alignment horizontal="right" vertical="center"/>
    </xf>
    <xf numFmtId="170" fontId="15" fillId="0" borderId="2" xfId="11" applyNumberFormat="1" applyFont="1" applyBorder="1" applyAlignment="1">
      <alignment horizontal="center" vertical="center" wrapText="1"/>
    </xf>
    <xf numFmtId="0" fontId="22" fillId="0" borderId="0" xfId="12" applyFont="1" applyAlignment="1">
      <alignment horizontal="center" vertical="center"/>
    </xf>
    <xf numFmtId="0" fontId="23" fillId="0" borderId="0" xfId="12" applyFont="1" applyAlignment="1">
      <alignment horizontal="center" vertical="center"/>
    </xf>
    <xf numFmtId="0" fontId="12" fillId="0" borderId="2" xfId="12" applyFont="1" applyBorder="1" applyAlignment="1">
      <alignment horizontal="center" vertical="center" wrapText="1"/>
    </xf>
    <xf numFmtId="0" fontId="60" fillId="0" borderId="2" xfId="12" applyFont="1" applyBorder="1" applyAlignment="1">
      <alignment horizontal="center" vertical="center" wrapText="1"/>
    </xf>
    <xf numFmtId="0" fontId="5" fillId="0" borderId="7" xfId="0" applyFont="1" applyBorder="1" applyAlignment="1">
      <alignment horizontal="center" vertical="center"/>
    </xf>
    <xf numFmtId="0" fontId="23" fillId="0" borderId="0" xfId="3" applyFont="1" applyAlignment="1">
      <alignment horizontal="center" vertical="center"/>
    </xf>
    <xf numFmtId="0" fontId="24" fillId="0" borderId="5" xfId="3" applyFont="1" applyBorder="1" applyAlignment="1">
      <alignment horizontal="center" vertical="center"/>
    </xf>
    <xf numFmtId="0" fontId="24" fillId="0" borderId="6" xfId="3" applyFont="1" applyBorder="1" applyAlignment="1">
      <alignment horizontal="center" vertical="center"/>
    </xf>
    <xf numFmtId="0" fontId="24" fillId="0" borderId="14" xfId="3" applyFont="1" applyBorder="1" applyAlignment="1">
      <alignment horizontal="center" vertical="center"/>
    </xf>
    <xf numFmtId="0" fontId="24" fillId="0" borderId="15" xfId="3" applyFont="1" applyBorder="1" applyAlignment="1">
      <alignment horizontal="center" vertical="center"/>
    </xf>
    <xf numFmtId="0" fontId="24" fillId="0" borderId="16" xfId="3" applyFont="1" applyBorder="1" applyAlignment="1">
      <alignment horizontal="center" vertical="center"/>
    </xf>
    <xf numFmtId="0" fontId="23" fillId="0" borderId="0" xfId="3" applyFont="1" applyAlignment="1">
      <alignment horizontal="center" wrapText="1"/>
    </xf>
    <xf numFmtId="0" fontId="9" fillId="0" borderId="0" xfId="3" applyFont="1" applyAlignment="1">
      <alignment horizont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19" fillId="0" borderId="5" xfId="0" applyFont="1" applyBorder="1" applyAlignment="1">
      <alignment horizontal="justify"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15" fillId="0" borderId="14" xfId="0" applyFont="1" applyBorder="1" applyAlignment="1">
      <alignment horizontal="left" wrapText="1"/>
    </xf>
    <xf numFmtId="0" fontId="15" fillId="0" borderId="15" xfId="0" applyFont="1" applyBorder="1" applyAlignment="1">
      <alignment horizontal="left" wrapText="1"/>
    </xf>
    <xf numFmtId="0" fontId="15" fillId="0" borderId="16" xfId="0" applyFont="1" applyBorder="1" applyAlignment="1">
      <alignment horizontal="left"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16" xfId="0" applyFont="1" applyBorder="1" applyAlignment="1">
      <alignment horizontal="left" vertical="center" wrapText="1"/>
    </xf>
    <xf numFmtId="0" fontId="34" fillId="3" borderId="14" xfId="0" applyFont="1" applyFill="1" applyBorder="1" applyAlignment="1">
      <alignment horizontal="left" vertical="center" wrapText="1"/>
    </xf>
    <xf numFmtId="0" fontId="34" fillId="3" borderId="15" xfId="0" applyFont="1" applyFill="1" applyBorder="1" applyAlignment="1">
      <alignment horizontal="left" vertical="center" wrapText="1"/>
    </xf>
    <xf numFmtId="0" fontId="34" fillId="3" borderId="1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2" borderId="14" xfId="0" applyFont="1" applyFill="1" applyBorder="1" applyAlignment="1">
      <alignment horizontal="left" wrapText="1"/>
    </xf>
    <xf numFmtId="0" fontId="3" fillId="2" borderId="15" xfId="0" applyFont="1" applyFill="1" applyBorder="1" applyAlignment="1">
      <alignment horizontal="left" wrapText="1"/>
    </xf>
    <xf numFmtId="0" fontId="3" fillId="2" borderId="16" xfId="0" applyFont="1" applyFill="1" applyBorder="1" applyAlignment="1">
      <alignment horizontal="left" wrapText="1"/>
    </xf>
    <xf numFmtId="0" fontId="9" fillId="0" borderId="3" xfId="0" applyFont="1" applyBorder="1" applyAlignment="1">
      <alignment horizontal="left" vertical="center" wrapText="1"/>
    </xf>
    <xf numFmtId="0" fontId="32" fillId="0" borderId="2" xfId="0" applyFont="1" applyBorder="1" applyAlignment="1">
      <alignment horizontal="center" vertical="center"/>
    </xf>
    <xf numFmtId="0" fontId="19" fillId="0" borderId="3" xfId="0" applyFont="1" applyBorder="1" applyAlignment="1">
      <alignment horizontal="justify" vertical="center" wrapText="1"/>
    </xf>
    <xf numFmtId="0" fontId="19" fillId="0" borderId="0" xfId="0" applyFont="1" applyAlignment="1">
      <alignment horizontal="center" vertical="center"/>
    </xf>
    <xf numFmtId="0" fontId="28" fillId="0" borderId="0" xfId="0" applyFont="1" applyAlignment="1">
      <alignment horizontal="center" vertical="center"/>
    </xf>
    <xf numFmtId="0" fontId="13" fillId="0" borderId="0" xfId="0" applyFont="1" applyAlignment="1">
      <alignment horizontal="center" vertical="center" wrapText="1"/>
    </xf>
    <xf numFmtId="0" fontId="30" fillId="0" borderId="1" xfId="0" applyFont="1" applyBorder="1" applyAlignment="1">
      <alignment horizontal="right" vertical="center"/>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6" xfId="0" applyFont="1" applyBorder="1" applyAlignment="1">
      <alignment horizontal="center" vertical="center" wrapText="1"/>
    </xf>
    <xf numFmtId="0" fontId="2" fillId="0" borderId="14"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cellXfs>
  <cellStyles count="14">
    <cellStyle name="Comma" xfId="2" builtinId="3"/>
    <cellStyle name="Comma [0]" xfId="7" builtinId="6"/>
    <cellStyle name="Comma 2" xfId="13"/>
    <cellStyle name="Comma 27" xfId="5"/>
    <cellStyle name="Normal" xfId="0" builtinId="0"/>
    <cellStyle name="Normal 14" xfId="4"/>
    <cellStyle name="Normal 2" xfId="1"/>
    <cellStyle name="Normal 3" xfId="3"/>
    <cellStyle name="Normal 4" xfId="11"/>
    <cellStyle name="Normal 5" xfId="12"/>
    <cellStyle name="Normal 6 10" xfId="6"/>
    <cellStyle name="Normal_Bao cao thu NSNN" xfId="9"/>
    <cellStyle name="Normal_Chi NSTW NSDP 2002 - PL" xfId="10"/>
    <cellStyle name="Normal_Mau giao thu (Bo)"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4\SharedDocs\LAN\Ha%20Tay\QuangNinh\NGOCHA\TBGieng\GiengH17.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ook6"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ia%20giao%20VL%20den%20HT"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CTHUY-TC-09.dwg"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y02\d\Tuan_829\DThau_CaiLan\469\DTC.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M%2067"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Gia%20VL%20den%20HT"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Qlxd2\c\BCNCKT\B_Can\Ba_be.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Khoan%20cong%20truong%20Tan%20D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hda\news\DOCUME~1\VTDKHO~1.VIN\LOCALS~1\Temp\Rar$DI00.375\ANH\BCDT-05\BANRA\BCDT-05\LE\03-05(KHAITHU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HA%202021\HA%202025\QUYET%20TOAN%20NSX\QT\n&#7897;p%20stc\15-4Bieu-mau-bao-cao-QT-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
      <sheetName val="Bia "/>
      <sheetName val="th17"/>
      <sheetName val="H17"/>
      <sheetName val="XXXXXXXX"/>
      <sheetName val="XL4Poppy"/>
      <sheetName val="SL"/>
      <sheetName val="dongia (2)"/>
      <sheetName val="thao-go"/>
      <sheetName val="GiengH17"/>
      <sheetName val="Sheet1"/>
      <sheetName val="02. Du toan"/>
      <sheetName val="vua(c)"/>
      <sheetName val="Agg-Require-Asphalt"/>
      <sheetName val="Paymen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yment"/>
      <sheetName val="R&amp;P"/>
      <sheetName val="Sheet2"/>
      <sheetName val="Sheet1"/>
      <sheetName val="Detailed for Breakdown"/>
      <sheetName val="Names"/>
      <sheetName val="Tong Hop"/>
      <sheetName val="Phan tich"/>
      <sheetName val="Sheet3"/>
      <sheetName val="XL4Poppy"/>
      <sheetName val="Tong Ho"/>
      <sheetName val="Tong H"/>
      <sheetName val="Tong "/>
      <sheetName val="Tong"/>
      <sheetName val="Ton"/>
      <sheetName val="To"/>
      <sheetName val="T"/>
      <sheetName val=""/>
      <sheetName val="Uchongxo"/>
      <sheetName val="banmatcau"/>
      <sheetName val="damngang"/>
      <sheetName val="mat"/>
      <sheetName val="nen"/>
      <sheetName val="Tonghop"/>
      <sheetName val="damTrong"/>
      <sheetName val="Tamdosan"/>
      <sheetName val="Mo(M2)"/>
      <sheetName val="Mo(M1)"/>
      <sheetName val="klban-qd"/>
      <sheetName val="00000000"/>
      <sheetName val="10000000"/>
      <sheetName val="20000000"/>
      <sheetName val="Congtron"/>
      <sheetName val="Congban"/>
      <sheetName val="KLcongban"/>
      <sheetName val="KLTHcongtron"/>
      <sheetName val="Sheet4"/>
      <sheetName val="Sheet5"/>
      <sheetName val="Sheet6"/>
      <sheetName val="Sheet7"/>
      <sheetName val="LopBTN7cm"/>
      <sheetName val="(In.Gird-Ex.Gird-Deck)"/>
      <sheetName val="Railing"/>
      <sheetName val="StartUp"/>
      <sheetName val="CT -THVLNC"/>
      <sheetName val="Sheet8"/>
      <sheetName val="Sheet9"/>
      <sheetName val="Sheet10"/>
      <sheetName val="Sheet11"/>
      <sheetName val="Sheet12"/>
      <sheetName val="GIA-DU-KIEN"/>
      <sheetName val="TM"/>
      <sheetName val="TH TB "/>
      <sheetName val="GIAM-GiA"/>
      <sheetName val="HMI"/>
      <sheetName val="HMII"/>
      <sheetName val="Don gia chi tiet"/>
      <sheetName val="Chenh lech vat tu"/>
      <sheetName val="CL-MAY"/>
      <sheetName val="Gxd"/>
      <sheetName val="TM "/>
      <sheetName val="PL1"/>
      <sheetName val="PL2"/>
      <sheetName val="P3"/>
      <sheetName val="PL4"/>
      <sheetName val="G-so-sanh"/>
      <sheetName val="G-toanbo"/>
      <sheetName val="PTCT-DG-VC-DAT"/>
      <sheetName val="HSTV"/>
      <sheetName val="VLXDHA"/>
      <sheetName val="TDT"/>
      <sheetName val="TH XL- KTK"/>
      <sheetName val="DGKS "/>
      <sheetName val="TH-XL"/>
      <sheetName val="VL-NC-MTC"/>
      <sheetName val="Đơn giá chi tiet"/>
      <sheetName val="vcNT"/>
      <sheetName val="NGAMHA"/>
      <sheetName val="CTHA"/>
      <sheetName val="CTBT"/>
      <sheetName val="GiaVLdenHT"/>
      <sheetName val="Chitiet DCS"/>
      <sheetName val="thaodo"/>
      <sheetName val="TH Congto (2)"/>
      <sheetName val="GiagiaoVLHT"/>
      <sheetName val="CPVC"/>
      <sheetName val="luongXLdz"/>
      <sheetName val="GCM-2127"/>
      <sheetName val="30000000"/>
      <sheetName val="40000000"/>
      <sheetName val="Sheet1 (2)"/>
      <sheetName val="Tong hop kinh phi"/>
      <sheetName val="Du toan"/>
      <sheetName val="THONG KE THEP"/>
      <sheetName val="foxz"/>
      <sheetName val="dongia (2)"/>
      <sheetName val="thao-go"/>
      <sheetName val="T10d3"/>
      <sheetName val="PL 1-TH"/>
      <sheetName val="PCDT 2023"/>
      <sheetName val="TH thuy loi"/>
      <sheetName val="Cty TV Yên Bái"/>
      <sheetName val="Cty TV Lao Cai"/>
      <sheetName val="Cty TV DHXD"/>
      <sheetName val="CTY CP TV DHXD"/>
      <sheetName val="Phan cong NV"/>
      <sheetName val="HTKT"/>
      <sheetName val="Bieu 3E"/>
      <sheetName val="Bieu Tech 7"/>
      <sheetName val="GiaNC"/>
      <sheetName val="XXXXXXXX"/>
      <sheetName val="COng ban Km6-KM9"/>
      <sheetName val="HelpMe"/>
      <sheetName val="72+420"/>
      <sheetName val="72+400(Graph)"/>
      <sheetName val="76+400"/>
      <sheetName val="76+400(Graph)"/>
      <sheetName val="80+000"/>
      <sheetName val="80+000(Graph)"/>
      <sheetName val="InVL (2)"/>
      <sheetName val="bang tinh"/>
      <sheetName val="bang th tren 100"/>
      <sheetName val="duoi 100"/>
      <sheetName val="Biểu THGDT"/>
      <sheetName val="957"/>
      <sheetName val="Bang tra"/>
      <sheetName val="Luong 1900"/>
      <sheetName val="VC"/>
      <sheetName val="TH VL-NC-M"/>
      <sheetName val="KS"/>
      <sheetName val="Gia thang 6"/>
      <sheetName val="MH"/>
      <sheetName val="M+NC"/>
      <sheetName val="VL-NC-M"/>
      <sheetName val="DGCT1"/>
      <sheetName val="DGCT2"/>
      <sheetName val="DGCT3"/>
      <sheetName val="DGCT4"/>
      <sheetName val="DGCT5"/>
      <sheetName val="Roda"/>
      <sheetName val="KL sut&gt;100"/>
      <sheetName val="TB Ngam"/>
      <sheetName val="KL sut&lt;100"/>
      <sheetName val="Pier"/>
      <sheetName val="Pile"/>
      <sheetName val="MTP"/>
    </sheetNames>
    <sheetDataSet>
      <sheetData sheetId="0" refreshError="1"/>
      <sheetData sheetId="1" refreshError="1">
        <row r="22">
          <cell r="G22">
            <v>3334.9410000000003</v>
          </cell>
        </row>
        <row r="24">
          <cell r="G24">
            <v>5406</v>
          </cell>
        </row>
        <row r="27">
          <cell r="G27">
            <v>920</v>
          </cell>
        </row>
        <row r="39">
          <cell r="G39">
            <v>183636</v>
          </cell>
        </row>
        <row r="50">
          <cell r="G50">
            <v>4700</v>
          </cell>
        </row>
        <row r="54">
          <cell r="G54">
            <v>8596</v>
          </cell>
        </row>
        <row r="58">
          <cell r="G58">
            <v>4600</v>
          </cell>
        </row>
        <row r="84">
          <cell r="G84">
            <v>307000</v>
          </cell>
        </row>
        <row r="86">
          <cell r="G86">
            <v>1800000</v>
          </cell>
        </row>
        <row r="90">
          <cell r="G90">
            <v>30000</v>
          </cell>
        </row>
        <row r="100">
          <cell r="G100">
            <v>70000</v>
          </cell>
        </row>
        <row r="102">
          <cell r="G102">
            <v>420000</v>
          </cell>
        </row>
        <row r="103">
          <cell r="G103">
            <v>315000</v>
          </cell>
        </row>
        <row r="104">
          <cell r="G104">
            <v>168000.00000000003</v>
          </cell>
        </row>
        <row r="105">
          <cell r="G105">
            <v>504000</v>
          </cell>
        </row>
        <row r="106">
          <cell r="G106">
            <v>1260000</v>
          </cell>
        </row>
        <row r="107">
          <cell r="G107">
            <v>1680000</v>
          </cell>
        </row>
        <row r="109">
          <cell r="G109">
            <v>61400</v>
          </cell>
        </row>
        <row r="110">
          <cell r="G110">
            <v>49120</v>
          </cell>
        </row>
        <row r="124">
          <cell r="G124">
            <v>785469</v>
          </cell>
        </row>
        <row r="125">
          <cell r="G125">
            <v>1125943</v>
          </cell>
        </row>
        <row r="138">
          <cell r="G138">
            <v>522969</v>
          </cell>
        </row>
        <row r="146">
          <cell r="G146">
            <v>744850</v>
          </cell>
        </row>
        <row r="150">
          <cell r="G150">
            <v>1085836</v>
          </cell>
        </row>
        <row r="160">
          <cell r="G160">
            <v>650177</v>
          </cell>
        </row>
        <row r="164">
          <cell r="G164">
            <v>52566</v>
          </cell>
        </row>
        <row r="165">
          <cell r="G165">
            <v>55829</v>
          </cell>
        </row>
        <row r="167">
          <cell r="G167">
            <v>480789</v>
          </cell>
        </row>
        <row r="172">
          <cell r="G172">
            <v>868408</v>
          </cell>
        </row>
        <row r="179">
          <cell r="G179">
            <v>321512</v>
          </cell>
        </row>
        <row r="191">
          <cell r="G191">
            <v>472652</v>
          </cell>
        </row>
        <row r="198">
          <cell r="G198">
            <v>641961</v>
          </cell>
        </row>
        <row r="207">
          <cell r="G207">
            <v>776006</v>
          </cell>
        </row>
        <row r="209">
          <cell r="G209">
            <v>381748</v>
          </cell>
        </row>
        <row r="210">
          <cell r="G210">
            <v>426161</v>
          </cell>
        </row>
        <row r="225">
          <cell r="G225">
            <v>861908</v>
          </cell>
        </row>
        <row r="226">
          <cell r="G226">
            <v>1247376</v>
          </cell>
        </row>
        <row r="227">
          <cell r="G227">
            <v>1718736</v>
          </cell>
        </row>
        <row r="228">
          <cell r="G228">
            <v>1824131</v>
          </cell>
        </row>
        <row r="232">
          <cell r="G232">
            <v>2331539</v>
          </cell>
        </row>
        <row r="235">
          <cell r="G235">
            <v>2650744</v>
          </cell>
        </row>
        <row r="241">
          <cell r="G241">
            <v>78386</v>
          </cell>
        </row>
        <row r="244">
          <cell r="G244">
            <v>96606</v>
          </cell>
        </row>
        <row r="248">
          <cell r="G248">
            <v>113782</v>
          </cell>
        </row>
        <row r="250">
          <cell r="G250">
            <v>235732</v>
          </cell>
        </row>
        <row r="253">
          <cell r="G253">
            <v>107131</v>
          </cell>
        </row>
        <row r="260">
          <cell r="G260">
            <v>83578</v>
          </cell>
        </row>
        <row r="263">
          <cell r="G263">
            <v>1279858</v>
          </cell>
        </row>
        <row r="264">
          <cell r="G264">
            <v>1800749</v>
          </cell>
        </row>
        <row r="271">
          <cell r="G271">
            <v>1594996</v>
          </cell>
        </row>
        <row r="272">
          <cell r="G272">
            <v>1878187</v>
          </cell>
        </row>
        <row r="274">
          <cell r="G274">
            <v>3939622</v>
          </cell>
        </row>
        <row r="277">
          <cell r="G277">
            <v>140021</v>
          </cell>
        </row>
        <row r="281">
          <cell r="G281">
            <v>36194</v>
          </cell>
        </row>
        <row r="286">
          <cell r="G286">
            <v>41681</v>
          </cell>
        </row>
        <row r="296">
          <cell r="G296">
            <v>715811</v>
          </cell>
        </row>
        <row r="297">
          <cell r="G297">
            <v>839415</v>
          </cell>
        </row>
        <row r="305">
          <cell r="G305">
            <v>119771</v>
          </cell>
        </row>
        <row r="337">
          <cell r="G337">
            <v>430951</v>
          </cell>
        </row>
        <row r="338">
          <cell r="G338">
            <v>930432</v>
          </cell>
        </row>
        <row r="355">
          <cell r="G355">
            <v>27532</v>
          </cell>
        </row>
        <row r="371">
          <cell r="G371">
            <v>889435</v>
          </cell>
        </row>
        <row r="372">
          <cell r="G372">
            <v>1074220</v>
          </cell>
        </row>
        <row r="378">
          <cell r="G378">
            <v>818562</v>
          </cell>
        </row>
        <row r="385">
          <cell r="G385">
            <v>6781995</v>
          </cell>
        </row>
        <row r="391">
          <cell r="G391">
            <v>361686</v>
          </cell>
        </row>
        <row r="392">
          <cell r="G392">
            <v>746550</v>
          </cell>
        </row>
        <row r="403">
          <cell r="G403">
            <v>862947</v>
          </cell>
        </row>
      </sheetData>
      <sheetData sheetId="2">
        <row r="24">
          <cell r="G24">
            <v>5406</v>
          </cell>
        </row>
      </sheetData>
      <sheetData sheetId="3" refreshError="1"/>
      <sheetData sheetId="4" refreshError="1"/>
      <sheetData sheetId="5" refreshError="1">
        <row r="5">
          <cell r="D5">
            <v>1.1128</v>
          </cell>
        </row>
        <row r="6">
          <cell r="D6">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giao VL den HT"/>
      <sheetName val="XL4Poppy"/>
      <sheetName val="R&amp;P"/>
      <sheetName val="Names"/>
      <sheetName val="Quantity"/>
      <sheetName val="dongia (2)"/>
      <sheetName val="DG 285"/>
      <sheetName val="dg-VTu"/>
      <sheetName val="TT+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ao-bars list of diaphragm"/>
      <sheetName val="Qui-Cao-bars list of Style1 PCI"/>
      <sheetName val="Cam-Thuy-DamT"/>
      <sheetName val="Cam-Thuy-Tru P1~P8"/>
      <sheetName val="Sheet1"/>
      <sheetName val="XL4Poppy"/>
      <sheetName val="Gia VL den HT"/>
      <sheetName val="#REF"/>
      <sheetName val="TH Kinh phi"/>
      <sheetName val="gVL"/>
      <sheetName val="Worksheet in CTHUY-TC-09"/>
      <sheetName val="DonGiaLD"/>
      <sheetName val="Bia"/>
      <sheetName val="Pier"/>
      <sheetName val="ptvt-dg"/>
      <sheetName val="List"/>
      <sheetName val="Don gia"/>
      <sheetName val="DT chi tiet"/>
      <sheetName val="TT+HT"/>
      <sheetName val="tonghop"/>
      <sheetName val="KB"/>
      <sheetName val="Sheet2"/>
      <sheetName val="DZ 0.4"/>
      <sheetName val="TCVN 1651-2008"/>
      <sheetName val="Sl"/>
      <sheetName val="Load"/>
      <sheetName val="Foundation"/>
      <sheetName val="He so"/>
      <sheetName val="KL CONG"/>
      <sheetName val="Than cong"/>
      <sheetName val="KLDV"/>
      <sheetName val="BOQ-1"/>
      <sheetName val="nhan cong"/>
      <sheetName val="DataCong"/>
      <sheetName val="MTO REV.0"/>
      <sheetName val="Material"/>
      <sheetName val="PTCT"/>
      <sheetName val="DATA"/>
      <sheetName val="DTCT"/>
      <sheetName val="DMTL"/>
      <sheetName val="BANGTRA"/>
      <sheetName val="Gia VL"/>
      <sheetName val="GCM"/>
      <sheetName val="DGNC"/>
      <sheetName val="chitimc"/>
      <sheetName val="VL-NC-M"/>
      <sheetName val="TT_10KV"/>
      <sheetName val="Ts"/>
      <sheetName val="Du Toan"/>
      <sheetName val="ptvt"/>
      <sheetName val="DGTH_Ham"/>
      <sheetName val="DGTH_Tuyen"/>
      <sheetName val="DGTH_cong hop"/>
      <sheetName val="Kich thuoc mo M1-nam lay"/>
      <sheetName val="Tien do TV"/>
      <sheetName val="Config"/>
      <sheetName val="1B Cai tao PA2"/>
      <sheetName val="Be"/>
      <sheetName val="TienLuong"/>
      <sheetName val="GVT"/>
      <sheetName val="THKL"/>
      <sheetName val="VL"/>
      <sheetName val="QD79"/>
      <sheetName val="dg"/>
      <sheetName val="Dongia"/>
      <sheetName val="2. TỔNG HỢP"/>
      <sheetName val="Book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Sheet1"/>
      <sheetName val="Sheet2"/>
      <sheetName val="Sheet3"/>
      <sheetName val="XL4Poppy"/>
    </sheetNames>
    <sheetDataSet>
      <sheetData sheetId="0"/>
      <sheetData sheetId="1"/>
      <sheetData sheetId="2"/>
      <sheetData sheetId="3"/>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67"/>
      <sheetName val="T.GIANG"/>
      <sheetName val="XL4Poppy"/>
      <sheetName val="DG vat tu"/>
      <sheetName val="TTDZ22"/>
      <sheetName val="THCT"/>
      <sheetName val="THDZ0,4"/>
      <sheetName val="TH DZ35"/>
      <sheetName val="THTram"/>
      <sheetName val="Sheet1"/>
      <sheetName val="NHAP DU LIEU"/>
      <sheetName val="NEW-PANEL"/>
      <sheetName val="UP"/>
      <sheetName val="T.So_chung"/>
      <sheetName val="#REF"/>
      <sheetName val="SL dau tien"/>
      <sheetName val="HSKVUC"/>
      <sheetName val="TH kinh phi"/>
      <sheetName val="SILICATE"/>
      <sheetName val="INDOICHIEU"/>
      <sheetName val="camayTT01"/>
      <sheetName val="6호기"/>
      <sheetName val="tl"/>
      <sheetName val="khung ten TD"/>
      <sheetName val="tra-vat-lieu"/>
      <sheetName val="Liet ke"/>
      <sheetName val="TBA XDM"/>
      <sheetName val="Quantity"/>
      <sheetName val="DINH_MUC"/>
      <sheetName val="TH_KHOAN"/>
      <sheetName val="Main"/>
      <sheetName val="Names"/>
      <sheetName val="R&amp;P"/>
      <sheetName val="Payment"/>
      <sheetName val="149-2"/>
      <sheetName val="LE"/>
      <sheetName val="ChiTietDZ"/>
      <sheetName val="VuaBT"/>
      <sheetName val="ESTI."/>
      <sheetName val="DI-ESTI"/>
      <sheetName val="DATA"/>
      <sheetName val="VLG"/>
      <sheetName val="dongia (2)"/>
      <sheetName val="HE SO"/>
      <sheetName val="Sheet3"/>
      <sheetName val="Chung"/>
      <sheetName val="HG"/>
      <sheetName val="Weather"/>
      <sheetName val="Nghỉ lễ"/>
      <sheetName val="Sheet2"/>
      <sheetName val="CHITIET VL-NC-TT -1p"/>
      <sheetName val="thao-go"/>
      <sheetName val="VC"/>
      <sheetName val="dtxl"/>
      <sheetName val="M_67"/>
      <sheetName val="M_671"/>
      <sheetName val="T_GIANG"/>
      <sheetName val="T_So_chung"/>
      <sheetName val="TH_DZ35"/>
      <sheetName val="DG_vat_tu"/>
      <sheetName val="NHAP_DU_LIEU"/>
      <sheetName val="Tro giup"/>
      <sheetName val="MTO REV.2(ARMOR)"/>
      <sheetName val="TH TB+XD"/>
      <sheetName val="GVT"/>
      <sheetName val="TK22"/>
      <sheetName val="SL"/>
      <sheetName val="TH"/>
      <sheetName val="Đầu vào"/>
      <sheetName val="Gia VL den HT"/>
      <sheetName val="Keothep"/>
      <sheetName val="Mo M2"/>
      <sheetName val="chitiet"/>
      <sheetName val="EQUIP"/>
      <sheetName val="LAB"/>
      <sheetName val="Mat"/>
      <sheetName val="UP "/>
      <sheetName val="chi tiet TBA"/>
      <sheetName val="DG 285"/>
      <sheetName val="m doc"/>
      <sheetName val="DG"/>
      <sheetName val="May"/>
      <sheetName val="DM_BBNT"/>
      <sheetName val="TCVN"/>
      <sheetName val="Du thau 03xd"/>
      <sheetName val="coctuatrenda"/>
      <sheetName val="revised#1"/>
      <sheetName val="ptvt-dg"/>
      <sheetName val="ABB_Trans"/>
      <sheetName val="Main Feeder"/>
      <sheetName val="Capacitor"/>
      <sheetName val="Input_Data-1"/>
      <sheetName val="PE Wire"/>
      <sheetName val="XLPE_Cable"/>
      <sheetName val="대비"/>
      <sheetName val="125x125"/>
      <sheetName val="DLdauvao"/>
      <sheetName val="TheodoingaycongT5"/>
      <sheetName val="M_672"/>
      <sheetName val="PL A1. CPXD"/>
      <sheetName val="PL A5. TỶ LỆ CPXD"/>
      <sheetName val="Customize Your Purchase Order"/>
      <sheetName val="gia vt,nc,may"/>
      <sheetName val="ML"/>
      <sheetName val="1 Tong the"/>
      <sheetName val="K98 (1)"/>
      <sheetName val="DonGia"/>
      <sheetName val="THKL"/>
      <sheetName val="Bech_Lab"/>
      <sheetName val="Earthwork"/>
      <sheetName val="De11A"/>
      <sheetName val="MVT"/>
      <sheetName val="HS"/>
      <sheetName val="Gtable(19)"/>
      <sheetName val="Rates"/>
      <sheetName val="TienLuong"/>
      <sheetName val="giathanh1"/>
      <sheetName val="MHSCT"/>
      <sheetName val="bt19"/>
      <sheetName val="TTTram"/>
      <sheetName val="PROFILE"/>
      <sheetName val="chitimc"/>
      <sheetName val="A-4"/>
      <sheetName val="Level"/>
      <sheetName val="4.TMDT"/>
      <sheetName val="Help"/>
      <sheetName val="VL-NC-M"/>
      <sheetName val="5.Don gia XD"/>
      <sheetName val="10.NhanCong"/>
      <sheetName val="BOQ final"/>
      <sheetName val="Unit_Price"/>
      <sheetName val="KL-22"/>
      <sheetName val="bluong"/>
      <sheetName val="DLNS"/>
      <sheetName val="Camay"/>
      <sheetName val="SL dau tien "/>
      <sheetName val="daolap "/>
      <sheetName val="CVC"/>
      <sheetName val="DGTBI"/>
      <sheetName val="DGVL"/>
      <sheetName val="cap phoi"/>
      <sheetName val="DM228"/>
      <sheetName val="DM4970TBA"/>
      <sheetName val="DM4970DZ"/>
      <sheetName val="DMTN"/>
      <sheetName val="KL04"/>
      <sheetName val="KL-TBA"/>
      <sheetName val="VatTU"/>
      <sheetName val="A1.8 NhIII (1050k)"/>
      <sheetName val="Nhan cong nhom I"/>
      <sheetName val="Luong TT01"/>
      <sheetName val="Kl.dat dao"/>
      <sheetName val="TTVanChuyen"/>
      <sheetName val="DTCT"/>
      <sheetName val="HSDC GOC"/>
      <sheetName val="PHAN CONG"/>
      <sheetName val="Tổng hợp KL"/>
      <sheetName val="Cphi chung-Lai DM"/>
      <sheetName val="THPDMoi  (2)"/>
      <sheetName val="gtrinh"/>
      <sheetName val="phuluc1"/>
      <sheetName val="TONG HOP VL-NC"/>
      <sheetName val="lam-moi"/>
      <sheetName val="TONGKE3p "/>
      <sheetName val="Du_lieu"/>
      <sheetName val="TH VL, NC, DDHT Thanhphuoc"/>
      <sheetName val="DON GIA"/>
      <sheetName val="TONGKE-HT"/>
      <sheetName val="LKVL-CK-HT-GD1"/>
      <sheetName val="t-h HA THE"/>
      <sheetName val="TONG HOP VL-NC TT"/>
      <sheetName val="TNHCHINH"/>
      <sheetName val="TH XL"/>
      <sheetName val="CHITIET VL-NC"/>
      <sheetName val="Tiepdia"/>
      <sheetName val="CHITIET VL-NC-TT-3p"/>
      <sheetName val="TDTKP"/>
      <sheetName val="TDTKP1"/>
      <sheetName val="KPVC-BD "/>
      <sheetName val="VCV-BE-TONG"/>
      <sheetName val="Vatlieu"/>
      <sheetName val="GVL"/>
      <sheetName val="In.CDPS"/>
      <sheetName val="DanhMucGiaThanh"/>
      <sheetName val="THXLy"/>
      <sheetName val="Gia V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den HT"/>
      <sheetName val="Gia giao VL den HT"/>
      <sheetName val="XL4Poppy"/>
      <sheetName val="dongia (2)"/>
      <sheetName val="GVL"/>
      <sheetName val="Check pile"/>
      <sheetName val="Input"/>
      <sheetName val="Quant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Gia VL den HT"/>
      <sheetName val="SL"/>
      <sheetName val="dongia (2)"/>
      <sheetName val="Gia giao VL den HT"/>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oi luong HD tang"/>
      <sheetName val="Khoi luong HD giam"/>
      <sheetName val="DGPS"/>
      <sheetName val="Khoi luong phat sinh HD"/>
      <sheetName val="DGCT"/>
      <sheetName val="Khoi luong"/>
      <sheetName val="Khoi luong chi tiet"/>
      <sheetName val="Tong hop du toan"/>
      <sheetName val="Du toan chi tiet"/>
      <sheetName val="Don gia chi tiet"/>
      <sheetName val="Vat lieu"/>
      <sheetName val="Bang gia vat lieu"/>
      <sheetName val="Cap phoi vua"/>
      <sheetName val="Luong"/>
      <sheetName val="Bang gia thiet bi"/>
      <sheetName val="XL4Poppy"/>
      <sheetName val="149-2"/>
      <sheetName val="TTDZ22"/>
      <sheetName val="Tonf hop du toan"/>
      <sheetName val="Xuly Data"/>
      <sheetName val="Sheet1"/>
      <sheetName val="Gia VL den HT"/>
      <sheetName val="#REF"/>
      <sheetName val="Sheet2"/>
      <sheetName val="Sheet3"/>
      <sheetName val="Khoi_luong_HD_tang"/>
      <sheetName val="Khoi_luong_HD_giam"/>
      <sheetName val="Khoi_luong_phat_sinh_HD"/>
      <sheetName val="Khoi_luong"/>
      <sheetName val="Khoi_luong_chi_tiet"/>
      <sheetName val="Tong_hop_du_toan"/>
      <sheetName val="Du_toan_chi_tiet"/>
      <sheetName val="Don_gia_chi_tiet"/>
      <sheetName val="Vat_lieu"/>
      <sheetName val="Bang_gia_vat_lieu"/>
      <sheetName val="Cap_phoi_vua"/>
      <sheetName val="Bang_gia_thiet_bi"/>
      <sheetName val="DG "/>
      <sheetName val="Data"/>
      <sheetName val="TGLD"/>
      <sheetName val="CBKHKT"/>
      <sheetName val="LDTN"/>
      <sheetName val="CNKT"/>
      <sheetName val="Sheet5"/>
      <sheetName val="Sheet6"/>
      <sheetName val="Sheet7"/>
      <sheetName val="Chart1"/>
      <sheetName val="Chart2"/>
      <sheetName val="cap so lao dong"/>
      <sheetName val="Sheet9"/>
      <sheetName val="Sheet10"/>
      <sheetName val="Sheet11"/>
      <sheetName val="Sheet12"/>
      <sheetName val="Sheet13"/>
      <sheetName val="Sheet14"/>
      <sheetName val="Sheet16"/>
      <sheetName val="Sheet15"/>
      <sheetName val="dongia (2)"/>
      <sheetName val="DG7606TBA"/>
      <sheetName val="Input"/>
      <sheetName val="THKP"/>
      <sheetName val="TNHC"/>
      <sheetName val="DSPK"/>
      <sheetName val="khung ten TD"/>
      <sheetName val="tra-vat-lieu"/>
      <sheetName val="TH TB+XD"/>
      <sheetName val="BXLDL"/>
      <sheetName val="_x0000__x0000__x0000__x0000__x0000__x0000__x0000__x0000_"/>
      <sheetName val="HelpMe"/>
      <sheetName val="Chiet tinh"/>
      <sheetName val="CT -THVLNC"/>
      <sheetName val="Khoan cong truong Tan De"/>
      <sheetName val="M 67"/>
      <sheetName val="VuaBT"/>
      <sheetName val="PhaDoMong"/>
      <sheetName val="MTP"/>
      <sheetName val="MTP1"/>
      <sheetName val="Tonf_hop_du_toan"/>
      <sheetName val="dongia_(2)"/>
      <sheetName val="Khoi_luong_HD_tang1"/>
      <sheetName val="Khoi_luong_HD_giam1"/>
      <sheetName val="Khoi_luong_phat_sinh_HD1"/>
      <sheetName val="Khoi_luong1"/>
      <sheetName val="Khoi_luong_chi_tiet1"/>
      <sheetName val="Tong_hop_du_toan1"/>
      <sheetName val="Du_toan_chi_tiet1"/>
      <sheetName val="Don_gia_chi_tiet1"/>
      <sheetName val="Vat_lieu1"/>
      <sheetName val="Bang_gia_vat_lieu1"/>
      <sheetName val="Cap_phoi_vua1"/>
      <sheetName val="Bang_gia_thiet_bi1"/>
      <sheetName val="Tonf_hop_du_toan1"/>
      <sheetName val="Khoi_luong_HD_tang2"/>
      <sheetName val="Khoi_luong_HD_giam2"/>
      <sheetName val="Khoi_luong_phat_sinh_HD2"/>
      <sheetName val="Khoi_luong2"/>
      <sheetName val="Khoi_luong_chi_tiet2"/>
      <sheetName val="Tong_hop_du_toan2"/>
      <sheetName val="Du_toan_chi_tiet2"/>
      <sheetName val="Don_gia_chi_tiet2"/>
      <sheetName val="Vat_lieu2"/>
      <sheetName val="Bang_gia_vat_lieu2"/>
      <sheetName val="Cap_phoi_vua2"/>
      <sheetName val="Bang_gia_thiet_bi2"/>
      <sheetName val="Tonf_hop_du_toan2"/>
      <sheetName val="Khoi_luong_HD_tang3"/>
      <sheetName val="Khoi_luong_HD_giam3"/>
      <sheetName val="Khoi_luong_phat_sinh_HD3"/>
      <sheetName val="Khoi_luong3"/>
      <sheetName val="Khoi_luong_chi_tiet3"/>
      <sheetName val="Tong_hop_du_toan3"/>
      <sheetName val="Du_toan_chi_tiet3"/>
      <sheetName val="Don_gia_chi_tiet3"/>
      <sheetName val="Vat_lieu3"/>
      <sheetName val="Bang_gia_vat_lieu3"/>
      <sheetName val="Cap_phoi_vua3"/>
      <sheetName val="Bang_gia_thiet_bi3"/>
      <sheetName val="Tonf_hop_du_toan3"/>
      <sheetName val="VL,NC"/>
      <sheetName val="Chiet tinh dz35"/>
      <sheetName val=""/>
      <sheetName val="방배동내역(리라)"/>
      <sheetName val="Tổng kê"/>
      <sheetName val="PNT-QUOT-#3"/>
      <sheetName val="COAT&amp;WRAP-QIOT-#3"/>
      <sheetName val="6호기"/>
      <sheetName val="????????"/>
      <sheetName val="Luong TT01"/>
      <sheetName val="NCV3-X"/>
      <sheetName val="Bang luong NHOM I"/>
      <sheetName val="TONGKE-HT"/>
      <sheetName val="truc tiep"/>
      <sheetName val="gia vt,nc,may"/>
      <sheetName val="Tham khao "/>
      <sheetName val="He thong tai khoan"/>
      <sheetName val="Executive Summary"/>
      <sheetName val="dsctytv"/>
      <sheetName val="Thongtin"/>
      <sheetName val="ds"/>
      <sheetName val="KQKD-03"/>
      <sheetName val="PhongBan"/>
      <sheetName val="De11A"/>
      <sheetName val="Bang_ke_TT"/>
      <sheetName val="BCDTK"/>
      <sheetName val="MTC"/>
      <sheetName val="PA2"/>
      <sheetName val="PA3"/>
      <sheetName val="1.3"/>
      <sheetName val="1.5"/>
      <sheetName val="LKVL-CK-HT-GD1"/>
      <sheetName val="giathanh1"/>
      <sheetName val="THPDMoi  (2)"/>
      <sheetName val="gtrinh"/>
      <sheetName val="TONG HOP VL-NC"/>
      <sheetName val="lam-moi"/>
      <sheetName val="chitiet"/>
      <sheetName val="TONGKE3p "/>
      <sheetName val="TH VL, NC, DDHT Thanhphuoc"/>
      <sheetName val="DONGIA"/>
      <sheetName val="thao-go"/>
      <sheetName val="DON GIA"/>
      <sheetName val="DG"/>
      <sheetName val="phuluc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NEW-PANEL"/>
      <sheetName val="SĐT"/>
      <sheetName val="Luong_TT05"/>
      <sheetName val="vc1"/>
      <sheetName val="Gia"/>
      <sheetName val="vc2"/>
      <sheetName val="BX588"/>
      <sheetName val="CP vua"/>
      <sheetName val="DGCM"/>
      <sheetName val="May"/>
      <sheetName val="THVT"/>
      <sheetName val="VC31"/>
      <sheetName val="VC588"/>
      <sheetName val="DTCT(full)"/>
      <sheetName val="PTDG_GPMB"/>
      <sheetName val="PTDG VCTB"/>
      <sheetName val="DTCT"/>
      <sheetName val="Xuly_Data"/>
      <sheetName val="cap_so_lao_dong"/>
      <sheetName val="Chiet_tinh"/>
      <sheetName val="dongia_(2)1"/>
      <sheetName val="Xuly_Data1"/>
      <sheetName val="cap_so_lao_dong1"/>
      <sheetName val="Chiet_tinh1"/>
      <sheetName val="chitimc"/>
      <sheetName val="Tra KS"/>
      <sheetName val="GVL"/>
      <sheetName val="Temp"/>
      <sheetName val="Tai trong"/>
      <sheetName val="Gioi thieu"/>
      <sheetName val="Tohoptaitrong"/>
      <sheetName val="________"/>
      <sheetName val="SL"/>
      <sheetName val="BKq2"/>
      <sheetName val="Thuc thanh"/>
      <sheetName val="HE SO"/>
      <sheetName val="MTO REV.2(ARMOR)"/>
      <sheetName val="入力作成表"/>
      <sheetName val="GAEYO"/>
      <sheetName val="1. TONG HOP KHOI LUONG"/>
      <sheetName val="TTVanChuyen"/>
      <sheetName val="KHLCNT"/>
      <sheetName val="2.THLCNT"/>
      <sheetName val="Quy mo"/>
      <sheetName val="THDT"/>
      <sheetName val="TCHIPHI"/>
      <sheetName val="Tu van"/>
      <sheetName val="GTCT"/>
      <sheetName val="Xks"/>
      <sheetName val="Xtb"/>
      <sheetName val="Xtba"/>
      <sheetName val="Xdz"/>
      <sheetName val="Xtn"/>
      <sheetName val="Vat tu"/>
      <sheetName val="VTCT"/>
      <sheetName val="THTP-CT"/>
      <sheetName val="THTC-CT"/>
      <sheetName val="THHL-CT"/>
      <sheetName val="01_XL"/>
      <sheetName val="THXD"/>
      <sheetName val="01_XLXD"/>
      <sheetName val="THVLNC"/>
      <sheetName val="THThi nghiem"/>
      <sheetName val="CTTBA"/>
      <sheetName val="CTDZ"/>
      <sheetName val="CT móng, TĐ"/>
      <sheetName val="CTTN"/>
      <sheetName val="CTKS"/>
      <sheetName val="KLVT"/>
      <sheetName val="KLCDS"/>
      <sheetName val="CPBD"/>
      <sheetName val="VCDD"/>
      <sheetName val="Dao,dap dat"/>
      <sheetName val="Don gia BT"/>
      <sheetName val="ca máy"/>
      <sheetName val="QD1154"/>
      <sheetName val="Cuoc31"/>
      <sheetName val="TK22"/>
      <sheetName val="Phân tích VT"/>
      <sheetName val="Hoạt tải"/>
      <sheetName val="Gia VL"/>
      <sheetName val="15-10-99"/>
      <sheetName val="VL-T8.12"/>
      <sheetName val="May gv 2013"/>
      <sheetName val="NC"/>
      <sheetName val="PT"/>
      <sheetName val="VL"/>
      <sheetName val="IBASE"/>
      <sheetName val="Ts"/>
      <sheetName val="Tien do TV"/>
      <sheetName val="Config"/>
      <sheetName val="CP Du phong"/>
      <sheetName val="THCP Lap dat"/>
      <sheetName val="THDT goi thau TB"/>
      <sheetName val="Tong hop kinh phi"/>
      <sheetName val="DMTL"/>
      <sheetName val="CT-0.4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sheetData sheetId="266" refreshError="1"/>
      <sheetData sheetId="267" refreshError="1"/>
      <sheetData sheetId="268" refreshError="1"/>
      <sheetData sheetId="269" refreshError="1"/>
      <sheetData sheetId="270" refreshError="1"/>
      <sheetData sheetId="271"/>
      <sheetData sheetId="27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3-05"/>
      <sheetName val="M 67"/>
      <sheetName val="XL4Poppy"/>
      <sheetName val="dongia (2)"/>
      <sheetName val="Gia VL den HT"/>
      <sheetName val="#REF"/>
      <sheetName val="Sheet1"/>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ÂN CÔNG"/>
      <sheetName val="B 48 - NĐ 31"/>
      <sheetName val="B 49 - NĐ 31"/>
      <sheetName val="B 50 - NĐ 31"/>
      <sheetName val="B51- NĐ 31"/>
      <sheetName val="B52-NĐ 31"/>
      <sheetName val="B53-NĐ31"/>
      <sheetName val="B54-NĐ31"/>
      <sheetName val="B55-NĐ31"/>
      <sheetName val="B56-NĐ31"/>
      <sheetName val="B57-NĐ31"/>
      <sheetName val="B58-NĐ31"/>
      <sheetName val="B59-NĐ31"/>
      <sheetName val="B60-NĐ31"/>
      <sheetName val="B61-NĐ31"/>
      <sheetName val="B62-NĐ31"/>
      <sheetName val="B63-NĐ31"/>
      <sheetName val="B64-NĐ31"/>
      <sheetName val="B59-TT"/>
      <sheetName val="B60-TT"/>
      <sheetName val="B 61"/>
      <sheetName val="B62"/>
      <sheetName val="B 63"/>
      <sheetName val="B64"/>
      <sheetName val="B65"/>
      <sheetName val="B66"/>
      <sheetName val="B67"/>
      <sheetName val="B68"/>
      <sheetName val="B69"/>
      <sheetName val="B70"/>
      <sheetName val="B71"/>
      <sheetName val="B72"/>
    </sheetNames>
    <sheetDataSet>
      <sheetData sheetId="0"/>
      <sheetData sheetId="1">
        <row r="14">
          <cell r="C14">
            <v>20917.670446</v>
          </cell>
        </row>
        <row r="16">
          <cell r="D16">
            <v>1088.9048150000001</v>
          </cell>
        </row>
        <row r="17">
          <cell r="D17">
            <v>1656.550739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9">
          <cell r="D9">
            <v>66.23</v>
          </cell>
          <cell r="L9">
            <v>38.465000000000003</v>
          </cell>
        </row>
        <row r="10">
          <cell r="D10">
            <v>89.497</v>
          </cell>
          <cell r="L10">
            <v>10.697584000000001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activeCell="A3" sqref="A3:H3"/>
    </sheetView>
  </sheetViews>
  <sheetFormatPr defaultColWidth="11.5546875" defaultRowHeight="16.8"/>
  <cols>
    <col min="1" max="1" width="32.77734375" style="136" customWidth="1"/>
    <col min="2" max="2" width="10.77734375" style="136" customWidth="1"/>
    <col min="3" max="3" width="12.6640625" style="136" customWidth="1"/>
    <col min="4" max="4" width="12.5546875" style="136" customWidth="1"/>
    <col min="5" max="5" width="29.44140625" style="136" customWidth="1"/>
    <col min="6" max="6" width="12" style="136" customWidth="1"/>
    <col min="7" max="7" width="12.77734375" style="136" customWidth="1"/>
    <col min="8" max="8" width="13.44140625" style="136" customWidth="1"/>
    <col min="9" max="16384" width="11.5546875" style="136"/>
  </cols>
  <sheetData>
    <row r="1" spans="1:11" ht="15" customHeight="1">
      <c r="A1" s="135" t="s">
        <v>229</v>
      </c>
      <c r="H1" s="106" t="s">
        <v>211</v>
      </c>
    </row>
    <row r="2" spans="1:11">
      <c r="A2" s="386" t="s">
        <v>222</v>
      </c>
      <c r="B2" s="386"/>
      <c r="C2" s="386"/>
      <c r="D2" s="386"/>
      <c r="E2" s="386"/>
      <c r="F2" s="386"/>
      <c r="G2" s="386"/>
      <c r="H2" s="386"/>
    </row>
    <row r="3" spans="1:11" ht="16.5" customHeight="1">
      <c r="A3" s="387" t="s">
        <v>572</v>
      </c>
      <c r="B3" s="387"/>
      <c r="C3" s="387"/>
      <c r="D3" s="387"/>
      <c r="E3" s="387"/>
      <c r="F3" s="387"/>
      <c r="G3" s="387"/>
      <c r="H3" s="387"/>
    </row>
    <row r="4" spans="1:11">
      <c r="A4" s="137"/>
      <c r="B4" s="137"/>
      <c r="C4" s="137"/>
      <c r="D4" s="137"/>
      <c r="E4" s="137"/>
      <c r="F4" s="137"/>
      <c r="G4" s="137"/>
      <c r="H4" s="138" t="s">
        <v>223</v>
      </c>
    </row>
    <row r="5" spans="1:11">
      <c r="A5" s="388" t="s">
        <v>30</v>
      </c>
      <c r="B5" s="388" t="s">
        <v>60</v>
      </c>
      <c r="C5" s="385" t="s">
        <v>224</v>
      </c>
      <c r="D5" s="385" t="s">
        <v>225</v>
      </c>
      <c r="E5" s="388" t="s">
        <v>31</v>
      </c>
      <c r="F5" s="388" t="s">
        <v>60</v>
      </c>
      <c r="G5" s="385" t="s">
        <v>226</v>
      </c>
      <c r="H5" s="385" t="s">
        <v>227</v>
      </c>
    </row>
    <row r="6" spans="1:11">
      <c r="A6" s="388"/>
      <c r="B6" s="388"/>
      <c r="C6" s="385"/>
      <c r="D6" s="385"/>
      <c r="E6" s="388"/>
      <c r="F6" s="388"/>
      <c r="G6" s="385"/>
      <c r="H6" s="385"/>
    </row>
    <row r="7" spans="1:11" s="2" customFormat="1" ht="15.6">
      <c r="A7" s="372">
        <v>1</v>
      </c>
      <c r="B7" s="372">
        <v>2</v>
      </c>
      <c r="C7" s="372">
        <v>4</v>
      </c>
      <c r="D7" s="372">
        <v>5</v>
      </c>
      <c r="E7" s="372">
        <v>6</v>
      </c>
      <c r="F7" s="372">
        <v>7</v>
      </c>
      <c r="G7" s="372">
        <v>8</v>
      </c>
      <c r="H7" s="372">
        <v>10</v>
      </c>
    </row>
    <row r="8" spans="1:11" s="1" customFormat="1">
      <c r="A8" s="131" t="s">
        <v>32</v>
      </c>
      <c r="B8" s="131"/>
      <c r="C8" s="131"/>
      <c r="D8" s="131"/>
      <c r="E8" s="131" t="s">
        <v>33</v>
      </c>
      <c r="F8" s="131"/>
      <c r="G8" s="131"/>
      <c r="H8" s="131"/>
    </row>
    <row r="9" spans="1:11" s="139" customFormat="1" ht="31.2">
      <c r="A9" s="239" t="s">
        <v>34</v>
      </c>
      <c r="B9" s="222">
        <f>B10+B11+B12+B13+B14+B15+B16</f>
        <v>289540.32485400001</v>
      </c>
      <c r="C9" s="222">
        <f t="shared" ref="C9:D9" si="0">C10+C11+C12+C13+C14+C15+C16</f>
        <v>0</v>
      </c>
      <c r="D9" s="222">
        <f t="shared" si="0"/>
        <v>289540.32485400001</v>
      </c>
      <c r="E9" s="239" t="s">
        <v>35</v>
      </c>
      <c r="F9" s="373">
        <f>SUM(F10:F20)</f>
        <v>288785.64763399999</v>
      </c>
      <c r="G9" s="373"/>
      <c r="H9" s="373">
        <f>SUM(H10:H20)</f>
        <v>288785.64763399999</v>
      </c>
    </row>
    <row r="10" spans="1:11" ht="31.2">
      <c r="A10" s="379" t="s">
        <v>36</v>
      </c>
      <c r="B10" s="232">
        <f>C10+D10</f>
        <v>238.13661300000001</v>
      </c>
      <c r="C10" s="232"/>
      <c r="D10" s="242">
        <v>238.13661300000001</v>
      </c>
      <c r="E10" s="379" t="s">
        <v>37</v>
      </c>
      <c r="F10" s="242">
        <f>G10+H10</f>
        <v>12203.046625000001</v>
      </c>
      <c r="G10" s="242"/>
      <c r="H10" s="242">
        <v>12203.046625000001</v>
      </c>
    </row>
    <row r="11" spans="1:11" ht="31.2">
      <c r="A11" s="374" t="s">
        <v>38</v>
      </c>
      <c r="B11" s="232">
        <f t="shared" ref="B11:B18" si="1">C11+D11</f>
        <v>5237.093836</v>
      </c>
      <c r="C11" s="232"/>
      <c r="D11" s="242">
        <v>5237.093836</v>
      </c>
      <c r="E11" s="379" t="s">
        <v>39</v>
      </c>
      <c r="F11" s="242">
        <f t="shared" ref="F11:F20" si="2">G11+H11</f>
        <v>0</v>
      </c>
      <c r="G11" s="242"/>
      <c r="H11" s="242">
        <v>0</v>
      </c>
    </row>
    <row r="12" spans="1:11">
      <c r="A12" s="379" t="s">
        <v>40</v>
      </c>
      <c r="B12" s="232">
        <f t="shared" si="1"/>
        <v>0</v>
      </c>
      <c r="C12" s="232"/>
      <c r="D12" s="242">
        <v>0</v>
      </c>
      <c r="E12" s="379" t="s">
        <v>41</v>
      </c>
      <c r="F12" s="242">
        <f t="shared" si="2"/>
        <v>256615.38404100001</v>
      </c>
      <c r="G12" s="242"/>
      <c r="H12" s="242">
        <v>256615.38404100001</v>
      </c>
      <c r="K12" s="136">
        <v>1000000</v>
      </c>
    </row>
    <row r="13" spans="1:11">
      <c r="A13" s="379" t="s">
        <v>42</v>
      </c>
      <c r="B13" s="232">
        <f t="shared" si="1"/>
        <v>1088.9048150000001</v>
      </c>
      <c r="C13" s="232"/>
      <c r="D13" s="242">
        <v>1088.9048150000001</v>
      </c>
      <c r="E13" s="379" t="s">
        <v>43</v>
      </c>
      <c r="F13" s="242">
        <f t="shared" si="2"/>
        <v>0</v>
      </c>
      <c r="G13" s="242"/>
      <c r="H13" s="242">
        <v>0</v>
      </c>
    </row>
    <row r="14" spans="1:11" ht="31.2">
      <c r="A14" s="379" t="s">
        <v>44</v>
      </c>
      <c r="B14" s="232">
        <f t="shared" si="1"/>
        <v>1656.550739</v>
      </c>
      <c r="C14" s="232"/>
      <c r="D14" s="242">
        <v>1656.550739</v>
      </c>
      <c r="E14" s="375" t="s">
        <v>45</v>
      </c>
      <c r="F14" s="242">
        <f t="shared" si="2"/>
        <v>0</v>
      </c>
      <c r="G14" s="242"/>
      <c r="H14" s="242">
        <v>0</v>
      </c>
    </row>
    <row r="15" spans="1:11" ht="14.4" customHeight="1">
      <c r="A15" s="379" t="s">
        <v>46</v>
      </c>
      <c r="B15" s="232">
        <f t="shared" si="1"/>
        <v>0</v>
      </c>
      <c r="C15" s="232"/>
      <c r="D15" s="242">
        <v>0</v>
      </c>
      <c r="E15" s="379" t="s">
        <v>47</v>
      </c>
      <c r="F15" s="242">
        <f t="shared" si="2"/>
        <v>0</v>
      </c>
      <c r="G15" s="242"/>
      <c r="H15" s="242">
        <v>0</v>
      </c>
    </row>
    <row r="16" spans="1:11" ht="31.2">
      <c r="A16" s="379" t="s">
        <v>48</v>
      </c>
      <c r="B16" s="232">
        <f>B17+B18</f>
        <v>281319.638851</v>
      </c>
      <c r="C16" s="232">
        <f t="shared" ref="C16" si="3">C17+C18</f>
        <v>0</v>
      </c>
      <c r="D16" s="242">
        <v>281319.638851</v>
      </c>
      <c r="E16" s="379" t="s">
        <v>49</v>
      </c>
      <c r="F16" s="242">
        <f t="shared" si="2"/>
        <v>0</v>
      </c>
      <c r="G16" s="242"/>
      <c r="H16" s="242">
        <v>0</v>
      </c>
    </row>
    <row r="17" spans="1:8" ht="31.2">
      <c r="A17" s="379" t="s">
        <v>50</v>
      </c>
      <c r="B17" s="232">
        <f t="shared" si="1"/>
        <v>213009</v>
      </c>
      <c r="C17" s="232"/>
      <c r="D17" s="242">
        <v>213009</v>
      </c>
      <c r="E17" s="379" t="s">
        <v>51</v>
      </c>
      <c r="F17" s="242">
        <f t="shared" si="2"/>
        <v>18946.608968</v>
      </c>
      <c r="G17" s="242"/>
      <c r="H17" s="242">
        <v>18946.608968</v>
      </c>
    </row>
    <row r="18" spans="1:8" ht="62.4">
      <c r="A18" s="376" t="s">
        <v>52</v>
      </c>
      <c r="B18" s="232">
        <f t="shared" si="1"/>
        <v>68310.638850999996</v>
      </c>
      <c r="C18" s="225"/>
      <c r="D18" s="242">
        <v>68310.638850999996</v>
      </c>
      <c r="E18" s="375" t="s">
        <v>53</v>
      </c>
      <c r="F18" s="242">
        <f t="shared" si="2"/>
        <v>0</v>
      </c>
      <c r="G18" s="242"/>
      <c r="H18" s="242">
        <v>0</v>
      </c>
    </row>
    <row r="19" spans="1:8" ht="31.2">
      <c r="A19" s="376"/>
      <c r="B19" s="234"/>
      <c r="C19" s="220"/>
      <c r="D19" s="241"/>
      <c r="E19" s="375" t="s">
        <v>55</v>
      </c>
      <c r="F19" s="242">
        <f t="shared" si="2"/>
        <v>1020.6079999999999</v>
      </c>
      <c r="G19" s="242"/>
      <c r="H19" s="242">
        <v>1020.6079999999999</v>
      </c>
    </row>
    <row r="20" spans="1:8">
      <c r="A20" s="377" t="s">
        <v>54</v>
      </c>
      <c r="B20" s="220"/>
      <c r="C20" s="220"/>
      <c r="D20" s="222">
        <f>B9-F9</f>
        <v>754.67722000001231</v>
      </c>
      <c r="E20" s="234"/>
      <c r="F20" s="232">
        <f t="shared" si="2"/>
        <v>0</v>
      </c>
      <c r="G20" s="232"/>
      <c r="H20" s="234">
        <v>0</v>
      </c>
    </row>
    <row r="21" spans="1:8" ht="18">
      <c r="A21" s="377" t="s">
        <v>557</v>
      </c>
      <c r="B21" s="220"/>
      <c r="C21" s="220"/>
      <c r="D21" s="234"/>
      <c r="E21" s="234"/>
      <c r="F21" s="232"/>
      <c r="G21" s="232"/>
      <c r="H21" s="232"/>
    </row>
    <row r="22" spans="1:8" ht="49.2">
      <c r="A22" s="378" t="s">
        <v>558</v>
      </c>
      <c r="B22" s="221"/>
      <c r="C22" s="221"/>
      <c r="D22" s="234"/>
      <c r="E22" s="378" t="s">
        <v>559</v>
      </c>
      <c r="F22" s="221"/>
      <c r="G22" s="221"/>
      <c r="H22" s="234"/>
    </row>
    <row r="23" spans="1:8" ht="31.8" customHeight="1">
      <c r="A23" s="140"/>
      <c r="E23" s="384" t="s">
        <v>567</v>
      </c>
      <c r="F23" s="384"/>
      <c r="G23" s="384"/>
      <c r="H23" s="384"/>
    </row>
  </sheetData>
  <mergeCells count="11">
    <mergeCell ref="E23:H23"/>
    <mergeCell ref="H5:H6"/>
    <mergeCell ref="A2:H2"/>
    <mergeCell ref="A3:H3"/>
    <mergeCell ref="A5:A6"/>
    <mergeCell ref="B5:B6"/>
    <mergeCell ref="C5:C6"/>
    <mergeCell ref="D5:D6"/>
    <mergeCell ref="E5:E6"/>
    <mergeCell ref="F5:F6"/>
    <mergeCell ref="G5:G6"/>
  </mergeCells>
  <pageMargins left="0.32" right="0.25" top="0.1" bottom="0"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148"/>
  <sheetViews>
    <sheetView workbookViewId="0">
      <selection activeCell="A4" sqref="A4"/>
    </sheetView>
  </sheetViews>
  <sheetFormatPr defaultColWidth="11.5546875" defaultRowHeight="15.6"/>
  <cols>
    <col min="1" max="1" width="6" style="143" customWidth="1"/>
    <col min="2" max="2" width="49.77734375" style="143" customWidth="1"/>
    <col min="3" max="3" width="11.33203125" style="143" customWidth="1"/>
    <col min="4" max="4" width="12.44140625" style="143" customWidth="1"/>
    <col min="5" max="5" width="11.77734375" style="143" customWidth="1"/>
    <col min="6" max="11" width="12.5546875" style="143" customWidth="1"/>
    <col min="12" max="16384" width="11.5546875" style="143"/>
  </cols>
  <sheetData>
    <row r="1" spans="1:11" ht="17.399999999999999">
      <c r="A1" s="142" t="s">
        <v>229</v>
      </c>
      <c r="K1" s="37" t="s">
        <v>212</v>
      </c>
    </row>
    <row r="2" spans="1:11" ht="17.399999999999999">
      <c r="A2" s="390" t="s">
        <v>230</v>
      </c>
      <c r="B2" s="390"/>
      <c r="C2" s="390"/>
      <c r="D2" s="390"/>
      <c r="E2" s="390"/>
      <c r="F2" s="390"/>
      <c r="G2" s="390"/>
      <c r="H2" s="390"/>
      <c r="I2" s="390"/>
      <c r="J2" s="390"/>
      <c r="K2" s="390"/>
    </row>
    <row r="3" spans="1:11" ht="24" customHeight="1">
      <c r="A3" s="391" t="str">
        <f>'Cân đối ngân sách ( 60 tt342) '!A3:H3</f>
        <v>( Kèm theo Quyết định số       /QĐ-UBND ngày       tháng     năm 2026 của UBND xã Vũ Quang)</v>
      </c>
      <c r="B3" s="391"/>
      <c r="C3" s="391"/>
      <c r="D3" s="391"/>
      <c r="E3" s="391"/>
      <c r="F3" s="391"/>
      <c r="G3" s="391"/>
      <c r="H3" s="391"/>
      <c r="I3" s="391"/>
      <c r="J3" s="391"/>
      <c r="K3" s="391"/>
    </row>
    <row r="4" spans="1:11" ht="24" customHeight="1" thickBot="1">
      <c r="I4" s="144"/>
      <c r="K4" s="144" t="s">
        <v>223</v>
      </c>
    </row>
    <row r="5" spans="1:11" ht="25.5" customHeight="1">
      <c r="A5" s="145"/>
      <c r="B5" s="146"/>
      <c r="C5" s="392" t="s">
        <v>1</v>
      </c>
      <c r="D5" s="392"/>
      <c r="E5" s="146"/>
      <c r="F5" s="392" t="s">
        <v>2</v>
      </c>
      <c r="G5" s="392"/>
      <c r="H5" s="392"/>
      <c r="I5" s="392"/>
      <c r="J5" s="392" t="s">
        <v>231</v>
      </c>
      <c r="K5" s="393"/>
    </row>
    <row r="6" spans="1:11" ht="23.25" customHeight="1">
      <c r="A6" s="147"/>
      <c r="B6" s="148" t="s">
        <v>0</v>
      </c>
      <c r="C6" s="148" t="s">
        <v>232</v>
      </c>
      <c r="D6" s="148" t="s">
        <v>233</v>
      </c>
      <c r="E6" s="148" t="s">
        <v>234</v>
      </c>
      <c r="F6" s="149" t="s">
        <v>235</v>
      </c>
      <c r="G6" s="149" t="s">
        <v>236</v>
      </c>
      <c r="H6" s="389" t="s">
        <v>173</v>
      </c>
      <c r="I6" s="389"/>
      <c r="J6" s="148" t="s">
        <v>232</v>
      </c>
      <c r="K6" s="150" t="s">
        <v>233</v>
      </c>
    </row>
    <row r="7" spans="1:11" ht="40.5" customHeight="1">
      <c r="A7" s="147"/>
      <c r="B7" s="148"/>
      <c r="C7" s="148" t="s">
        <v>237</v>
      </c>
      <c r="D7" s="148" t="s">
        <v>238</v>
      </c>
      <c r="E7" s="148" t="s">
        <v>239</v>
      </c>
      <c r="F7" s="148" t="s">
        <v>240</v>
      </c>
      <c r="G7" s="148" t="s">
        <v>157</v>
      </c>
      <c r="H7" s="148" t="s">
        <v>235</v>
      </c>
      <c r="I7" s="148" t="s">
        <v>235</v>
      </c>
      <c r="J7" s="148" t="s">
        <v>237</v>
      </c>
      <c r="K7" s="151" t="s">
        <v>238</v>
      </c>
    </row>
    <row r="8" spans="1:11" ht="21" customHeight="1">
      <c r="A8" s="147"/>
      <c r="B8" s="148"/>
      <c r="C8" s="148" t="s">
        <v>241</v>
      </c>
      <c r="D8" s="152" t="s">
        <v>242</v>
      </c>
      <c r="E8" s="152"/>
      <c r="F8" s="148"/>
      <c r="G8" s="148"/>
      <c r="H8" s="148" t="s">
        <v>243</v>
      </c>
      <c r="I8" s="148" t="s">
        <v>244</v>
      </c>
      <c r="J8" s="148" t="s">
        <v>241</v>
      </c>
      <c r="K8" s="153" t="s">
        <v>242</v>
      </c>
    </row>
    <row r="9" spans="1:11" s="159" customFormat="1" ht="21" customHeight="1">
      <c r="A9" s="154" t="s">
        <v>5</v>
      </c>
      <c r="B9" s="155" t="s">
        <v>19</v>
      </c>
      <c r="C9" s="156">
        <v>1</v>
      </c>
      <c r="D9" s="156">
        <v>2</v>
      </c>
      <c r="E9" s="157" t="s">
        <v>245</v>
      </c>
      <c r="F9" s="156">
        <v>4</v>
      </c>
      <c r="G9" s="157" t="s">
        <v>246</v>
      </c>
      <c r="H9" s="156">
        <v>6</v>
      </c>
      <c r="I9" s="156">
        <v>7</v>
      </c>
      <c r="J9" s="157" t="s">
        <v>247</v>
      </c>
      <c r="K9" s="158" t="s">
        <v>248</v>
      </c>
    </row>
    <row r="10" spans="1:11" s="166" customFormat="1" ht="21" customHeight="1">
      <c r="A10" s="160"/>
      <c r="B10" s="161" t="s">
        <v>249</v>
      </c>
      <c r="C10" s="162">
        <f>C11+C131+C138+C145+C146</f>
        <v>244650.11655399998</v>
      </c>
      <c r="D10" s="162">
        <f t="shared" ref="D10:I10" si="0">D11+D131+D138+D145+D146</f>
        <v>249652.897</v>
      </c>
      <c r="E10" s="162">
        <f t="shared" si="0"/>
        <v>308814.87647700001</v>
      </c>
      <c r="F10" s="162">
        <f t="shared" si="0"/>
        <v>862.573172</v>
      </c>
      <c r="G10" s="162">
        <f t="shared" si="0"/>
        <v>307952.30330500001</v>
      </c>
      <c r="H10" s="163">
        <f t="shared" si="0"/>
        <v>18411.978450999999</v>
      </c>
      <c r="I10" s="162">
        <f t="shared" si="0"/>
        <v>289540.32485400006</v>
      </c>
      <c r="J10" s="164">
        <f>E10/C10</f>
        <v>1.2622715281185544</v>
      </c>
      <c r="K10" s="165">
        <f>E10/D10</f>
        <v>1.2369769395345731</v>
      </c>
    </row>
    <row r="11" spans="1:11" s="170" customFormat="1" ht="21" customHeight="1">
      <c r="A11" s="167" t="s">
        <v>5</v>
      </c>
      <c r="B11" s="168" t="s">
        <v>6</v>
      </c>
      <c r="C11" s="169">
        <f>C12+C22+C29+C42+C48+C49+C50+C51+C52+C55+C63+C68+C73+C76+C79+C80+C86+C89+C95+C96+C130</f>
        <v>10579</v>
      </c>
      <c r="D11" s="169">
        <f>D12+D22+D29+D42+D48+D49+D50+D51+D52+D55+D63+D68+D73+D76+D79+D80+D86+D89+D95+D96+D130</f>
        <v>12980.771000000001</v>
      </c>
      <c r="E11" s="169">
        <f t="shared" ref="E11:I11" si="1">E12+E22+E29+E42+E48+E49+E50+E51+E52+E55+E63+E68+E73+E76+E79+E80+E86+E89+E95+E96+E130</f>
        <v>24648.782071999998</v>
      </c>
      <c r="F11" s="169">
        <f t="shared" si="1"/>
        <v>862.573172</v>
      </c>
      <c r="G11" s="169">
        <f t="shared" si="1"/>
        <v>23786.208899999998</v>
      </c>
      <c r="H11" s="169">
        <f t="shared" si="1"/>
        <v>18310.978450999999</v>
      </c>
      <c r="I11" s="169">
        <f t="shared" si="1"/>
        <v>5475.2304489999997</v>
      </c>
      <c r="J11" s="164">
        <f t="shared" ref="J11:J68" si="2">E11/C11</f>
        <v>2.3299727830607808</v>
      </c>
      <c r="K11" s="165">
        <f t="shared" ref="K11:K68" si="3">E11/D11</f>
        <v>1.898868878589723</v>
      </c>
    </row>
    <row r="12" spans="1:11" s="174" customFormat="1" ht="30.6" customHeight="1">
      <c r="A12" s="171" t="s">
        <v>250</v>
      </c>
      <c r="B12" s="172" t="s">
        <v>251</v>
      </c>
      <c r="C12" s="173"/>
      <c r="D12" s="173"/>
      <c r="E12" s="173">
        <f>F12+G12</f>
        <v>10.76835</v>
      </c>
      <c r="F12" s="173"/>
      <c r="G12" s="173">
        <f>H12+I12</f>
        <v>10.76835</v>
      </c>
      <c r="H12" s="173">
        <f>H13</f>
        <v>10.76835</v>
      </c>
      <c r="I12" s="173"/>
      <c r="J12" s="164"/>
      <c r="K12" s="165"/>
    </row>
    <row r="13" spans="1:11" ht="21" customHeight="1">
      <c r="A13" s="161"/>
      <c r="B13" s="175" t="s">
        <v>252</v>
      </c>
      <c r="C13" s="169"/>
      <c r="D13" s="169"/>
      <c r="E13" s="173">
        <f t="shared" ref="E13:E76" si="4">F13+G13</f>
        <v>10.76835</v>
      </c>
      <c r="F13" s="176"/>
      <c r="G13" s="173">
        <f t="shared" ref="G13:G76" si="5">H13+I13</f>
        <v>10.76835</v>
      </c>
      <c r="H13" s="177">
        <v>10.76835</v>
      </c>
      <c r="I13" s="176"/>
      <c r="J13" s="164"/>
      <c r="K13" s="165"/>
    </row>
    <row r="14" spans="1:11" ht="34.799999999999997" customHeight="1">
      <c r="A14" s="178"/>
      <c r="B14" s="179" t="s">
        <v>253</v>
      </c>
      <c r="C14" s="169"/>
      <c r="D14" s="169"/>
      <c r="E14" s="173">
        <f t="shared" si="4"/>
        <v>0</v>
      </c>
      <c r="F14" s="176"/>
      <c r="G14" s="173">
        <f t="shared" si="5"/>
        <v>0</v>
      </c>
      <c r="H14" s="177"/>
      <c r="I14" s="176"/>
      <c r="J14" s="164"/>
      <c r="K14" s="165"/>
    </row>
    <row r="15" spans="1:11" ht="21" customHeight="1">
      <c r="A15" s="161"/>
      <c r="B15" s="175" t="s">
        <v>254</v>
      </c>
      <c r="C15" s="169"/>
      <c r="D15" s="169"/>
      <c r="E15" s="173">
        <f t="shared" si="4"/>
        <v>0</v>
      </c>
      <c r="F15" s="176"/>
      <c r="G15" s="173">
        <f t="shared" si="5"/>
        <v>0</v>
      </c>
      <c r="H15" s="177"/>
      <c r="I15" s="176"/>
      <c r="J15" s="164"/>
      <c r="K15" s="165"/>
    </row>
    <row r="16" spans="1:11" ht="39.6" customHeight="1">
      <c r="A16" s="178"/>
      <c r="B16" s="179" t="s">
        <v>253</v>
      </c>
      <c r="C16" s="169"/>
      <c r="D16" s="169"/>
      <c r="E16" s="173">
        <f t="shared" si="4"/>
        <v>0</v>
      </c>
      <c r="F16" s="176"/>
      <c r="G16" s="173">
        <f t="shared" si="5"/>
        <v>0</v>
      </c>
      <c r="H16" s="177"/>
      <c r="I16" s="176"/>
      <c r="J16" s="164"/>
      <c r="K16" s="165"/>
    </row>
    <row r="17" spans="1:11" ht="21" customHeight="1">
      <c r="A17" s="161"/>
      <c r="B17" s="175" t="s">
        <v>255</v>
      </c>
      <c r="C17" s="169"/>
      <c r="D17" s="169"/>
      <c r="E17" s="173">
        <f t="shared" si="4"/>
        <v>0</v>
      </c>
      <c r="F17" s="176"/>
      <c r="G17" s="173">
        <f t="shared" si="5"/>
        <v>0</v>
      </c>
      <c r="H17" s="177"/>
      <c r="I17" s="176"/>
      <c r="J17" s="164"/>
      <c r="K17" s="165"/>
    </row>
    <row r="18" spans="1:11" ht="40.200000000000003" customHeight="1">
      <c r="A18" s="178"/>
      <c r="B18" s="179" t="s">
        <v>256</v>
      </c>
      <c r="C18" s="169"/>
      <c r="D18" s="169"/>
      <c r="E18" s="173">
        <f t="shared" si="4"/>
        <v>0</v>
      </c>
      <c r="F18" s="176"/>
      <c r="G18" s="173">
        <f t="shared" si="5"/>
        <v>0</v>
      </c>
      <c r="H18" s="177"/>
      <c r="I18" s="176"/>
      <c r="J18" s="164"/>
      <c r="K18" s="165"/>
    </row>
    <row r="19" spans="1:11" ht="21" customHeight="1">
      <c r="A19" s="161"/>
      <c r="B19" s="175" t="s">
        <v>257</v>
      </c>
      <c r="C19" s="169"/>
      <c r="D19" s="169"/>
      <c r="E19" s="173">
        <f t="shared" si="4"/>
        <v>0</v>
      </c>
      <c r="F19" s="176"/>
      <c r="G19" s="173">
        <f t="shared" si="5"/>
        <v>0</v>
      </c>
      <c r="H19" s="177"/>
      <c r="I19" s="176"/>
      <c r="J19" s="164"/>
      <c r="K19" s="165"/>
    </row>
    <row r="20" spans="1:11" ht="21" customHeight="1">
      <c r="A20" s="178"/>
      <c r="B20" s="179" t="s">
        <v>258</v>
      </c>
      <c r="C20" s="169"/>
      <c r="D20" s="169"/>
      <c r="E20" s="173">
        <f t="shared" si="4"/>
        <v>0</v>
      </c>
      <c r="F20" s="176"/>
      <c r="G20" s="173">
        <f t="shared" si="5"/>
        <v>0</v>
      </c>
      <c r="H20" s="177"/>
      <c r="I20" s="176"/>
      <c r="J20" s="164"/>
      <c r="K20" s="165"/>
    </row>
    <row r="21" spans="1:11" ht="21" customHeight="1">
      <c r="A21" s="161"/>
      <c r="B21" s="175" t="s">
        <v>259</v>
      </c>
      <c r="C21" s="169"/>
      <c r="D21" s="169"/>
      <c r="E21" s="173">
        <f t="shared" si="4"/>
        <v>0</v>
      </c>
      <c r="F21" s="176"/>
      <c r="G21" s="173">
        <f t="shared" si="5"/>
        <v>0</v>
      </c>
      <c r="H21" s="177"/>
      <c r="I21" s="176"/>
      <c r="J21" s="164"/>
      <c r="K21" s="165"/>
    </row>
    <row r="22" spans="1:11" s="174" customFormat="1" ht="41.4" customHeight="1">
      <c r="A22" s="171" t="s">
        <v>260</v>
      </c>
      <c r="B22" s="172" t="s">
        <v>261</v>
      </c>
      <c r="C22" s="173"/>
      <c r="D22" s="173"/>
      <c r="E22" s="173">
        <f t="shared" si="4"/>
        <v>6.5085290000000002</v>
      </c>
      <c r="F22" s="173"/>
      <c r="G22" s="173">
        <f t="shared" si="5"/>
        <v>6.5085290000000002</v>
      </c>
      <c r="H22" s="173">
        <f>H23+H24</f>
        <v>6.5085290000000002</v>
      </c>
      <c r="I22" s="173"/>
      <c r="J22" s="164"/>
      <c r="K22" s="165"/>
    </row>
    <row r="23" spans="1:11" ht="21" customHeight="1">
      <c r="A23" s="161"/>
      <c r="B23" s="175" t="s">
        <v>252</v>
      </c>
      <c r="C23" s="169"/>
      <c r="D23" s="169"/>
      <c r="E23" s="173">
        <f t="shared" si="4"/>
        <v>0.95850000000000002</v>
      </c>
      <c r="F23" s="176"/>
      <c r="G23" s="173">
        <f t="shared" si="5"/>
        <v>0.95850000000000002</v>
      </c>
      <c r="H23" s="177">
        <f>958.5/1000</f>
        <v>0.95850000000000002</v>
      </c>
      <c r="I23" s="176"/>
      <c r="J23" s="164"/>
      <c r="K23" s="165"/>
    </row>
    <row r="24" spans="1:11" ht="21" customHeight="1">
      <c r="A24" s="161"/>
      <c r="B24" s="175" t="s">
        <v>254</v>
      </c>
      <c r="C24" s="169"/>
      <c r="D24" s="169"/>
      <c r="E24" s="173">
        <f t="shared" si="4"/>
        <v>5.5500290000000003</v>
      </c>
      <c r="F24" s="176"/>
      <c r="G24" s="173">
        <f t="shared" si="5"/>
        <v>5.5500290000000003</v>
      </c>
      <c r="H24" s="177">
        <v>5.5500290000000003</v>
      </c>
      <c r="I24" s="176"/>
      <c r="J24" s="164"/>
      <c r="K24" s="165"/>
    </row>
    <row r="25" spans="1:11" ht="34.799999999999997" customHeight="1">
      <c r="A25" s="178"/>
      <c r="B25" s="179" t="s">
        <v>253</v>
      </c>
      <c r="C25" s="169"/>
      <c r="D25" s="169"/>
      <c r="E25" s="173">
        <f t="shared" si="4"/>
        <v>0</v>
      </c>
      <c r="F25" s="176"/>
      <c r="G25" s="173">
        <f t="shared" si="5"/>
        <v>0</v>
      </c>
      <c r="H25" s="177"/>
      <c r="I25" s="176"/>
      <c r="J25" s="164"/>
      <c r="K25" s="165"/>
    </row>
    <row r="26" spans="1:11" ht="21" customHeight="1">
      <c r="A26" s="161"/>
      <c r="B26" s="175" t="s">
        <v>255</v>
      </c>
      <c r="C26" s="169"/>
      <c r="D26" s="169"/>
      <c r="E26" s="173">
        <f t="shared" si="4"/>
        <v>0</v>
      </c>
      <c r="F26" s="176"/>
      <c r="G26" s="173">
        <f t="shared" si="5"/>
        <v>0</v>
      </c>
      <c r="H26" s="177"/>
      <c r="I26" s="176"/>
      <c r="J26" s="164"/>
      <c r="K26" s="165"/>
    </row>
    <row r="27" spans="1:11" ht="40.799999999999997" customHeight="1">
      <c r="A27" s="178"/>
      <c r="B27" s="179" t="s">
        <v>256</v>
      </c>
      <c r="C27" s="169"/>
      <c r="D27" s="169"/>
      <c r="E27" s="173">
        <f t="shared" si="4"/>
        <v>0</v>
      </c>
      <c r="F27" s="176"/>
      <c r="G27" s="173">
        <f t="shared" si="5"/>
        <v>0</v>
      </c>
      <c r="H27" s="177"/>
      <c r="I27" s="176"/>
      <c r="J27" s="164"/>
      <c r="K27" s="165"/>
    </row>
    <row r="28" spans="1:11" ht="21" customHeight="1">
      <c r="A28" s="161"/>
      <c r="B28" s="175" t="s">
        <v>257</v>
      </c>
      <c r="C28" s="169"/>
      <c r="D28" s="169"/>
      <c r="E28" s="173">
        <f t="shared" si="4"/>
        <v>0</v>
      </c>
      <c r="F28" s="176"/>
      <c r="G28" s="173">
        <f t="shared" si="5"/>
        <v>0</v>
      </c>
      <c r="H28" s="177"/>
      <c r="I28" s="176"/>
      <c r="J28" s="164"/>
      <c r="K28" s="165"/>
    </row>
    <row r="29" spans="1:11" s="174" customFormat="1" ht="31.8" customHeight="1">
      <c r="A29" s="171" t="s">
        <v>262</v>
      </c>
      <c r="B29" s="172" t="s">
        <v>263</v>
      </c>
      <c r="C29" s="173"/>
      <c r="D29" s="173"/>
      <c r="E29" s="173">
        <f t="shared" si="4"/>
        <v>0</v>
      </c>
      <c r="F29" s="173"/>
      <c r="G29" s="173">
        <f t="shared" si="5"/>
        <v>0</v>
      </c>
      <c r="H29" s="173"/>
      <c r="I29" s="173"/>
      <c r="J29" s="164"/>
      <c r="K29" s="165"/>
    </row>
    <row r="30" spans="1:11" ht="21" customHeight="1">
      <c r="A30" s="180" t="s">
        <v>264</v>
      </c>
      <c r="B30" s="175" t="s">
        <v>265</v>
      </c>
      <c r="C30" s="181"/>
      <c r="D30" s="181"/>
      <c r="E30" s="173">
        <f t="shared" si="4"/>
        <v>0</v>
      </c>
      <c r="F30" s="181"/>
      <c r="G30" s="173">
        <f t="shared" si="5"/>
        <v>0</v>
      </c>
      <c r="H30" s="181"/>
      <c r="I30" s="181"/>
      <c r="J30" s="164"/>
      <c r="K30" s="165"/>
    </row>
    <row r="31" spans="1:11" ht="21" customHeight="1">
      <c r="A31" s="180" t="s">
        <v>266</v>
      </c>
      <c r="B31" s="175" t="s">
        <v>267</v>
      </c>
      <c r="C31" s="181"/>
      <c r="D31" s="181"/>
      <c r="E31" s="173">
        <f t="shared" si="4"/>
        <v>0</v>
      </c>
      <c r="F31" s="181"/>
      <c r="G31" s="173">
        <f t="shared" si="5"/>
        <v>0</v>
      </c>
      <c r="H31" s="181"/>
      <c r="I31" s="181"/>
      <c r="J31" s="164"/>
      <c r="K31" s="165"/>
    </row>
    <row r="32" spans="1:11" ht="21" customHeight="1">
      <c r="A32" s="161"/>
      <c r="B32" s="175" t="s">
        <v>252</v>
      </c>
      <c r="C32" s="169"/>
      <c r="D32" s="169"/>
      <c r="E32" s="173">
        <f t="shared" si="4"/>
        <v>0</v>
      </c>
      <c r="F32" s="176"/>
      <c r="G32" s="173">
        <f t="shared" si="5"/>
        <v>0</v>
      </c>
      <c r="H32" s="177"/>
      <c r="I32" s="176"/>
      <c r="J32" s="164"/>
      <c r="K32" s="165"/>
    </row>
    <row r="33" spans="1:11" ht="40.200000000000003" customHeight="1">
      <c r="A33" s="178"/>
      <c r="B33" s="179" t="s">
        <v>268</v>
      </c>
      <c r="C33" s="169"/>
      <c r="D33" s="169"/>
      <c r="E33" s="173">
        <f t="shared" si="4"/>
        <v>0</v>
      </c>
      <c r="F33" s="176"/>
      <c r="G33" s="173">
        <f t="shared" si="5"/>
        <v>0</v>
      </c>
      <c r="H33" s="177"/>
      <c r="I33" s="176"/>
      <c r="J33" s="164"/>
      <c r="K33" s="165"/>
    </row>
    <row r="34" spans="1:11" ht="21" customHeight="1">
      <c r="A34" s="161"/>
      <c r="B34" s="175" t="s">
        <v>254</v>
      </c>
      <c r="C34" s="169"/>
      <c r="D34" s="169"/>
      <c r="E34" s="173">
        <f t="shared" si="4"/>
        <v>0</v>
      </c>
      <c r="F34" s="176"/>
      <c r="G34" s="173">
        <f t="shared" si="5"/>
        <v>0</v>
      </c>
      <c r="H34" s="177"/>
      <c r="I34" s="176"/>
      <c r="J34" s="164"/>
      <c r="K34" s="165"/>
    </row>
    <row r="35" spans="1:11" ht="40.799999999999997" customHeight="1">
      <c r="A35" s="178"/>
      <c r="B35" s="179" t="s">
        <v>269</v>
      </c>
      <c r="C35" s="169"/>
      <c r="D35" s="169"/>
      <c r="E35" s="173">
        <f t="shared" si="4"/>
        <v>0</v>
      </c>
      <c r="F35" s="176"/>
      <c r="G35" s="173">
        <f t="shared" si="5"/>
        <v>0</v>
      </c>
      <c r="H35" s="177"/>
      <c r="I35" s="176"/>
      <c r="J35" s="164"/>
      <c r="K35" s="165"/>
    </row>
    <row r="36" spans="1:11" ht="21" customHeight="1">
      <c r="A36" s="182"/>
      <c r="B36" s="179" t="s">
        <v>270</v>
      </c>
      <c r="C36" s="181"/>
      <c r="D36" s="181"/>
      <c r="E36" s="173">
        <f t="shared" si="4"/>
        <v>0</v>
      </c>
      <c r="F36" s="181"/>
      <c r="G36" s="173">
        <f t="shared" si="5"/>
        <v>0</v>
      </c>
      <c r="H36" s="181"/>
      <c r="I36" s="181"/>
      <c r="J36" s="164"/>
      <c r="K36" s="165"/>
    </row>
    <row r="37" spans="1:11" ht="21" customHeight="1">
      <c r="A37" s="161"/>
      <c r="B37" s="175" t="s">
        <v>259</v>
      </c>
      <c r="C37" s="169"/>
      <c r="D37" s="169"/>
      <c r="E37" s="173">
        <f t="shared" si="4"/>
        <v>0</v>
      </c>
      <c r="F37" s="176"/>
      <c r="G37" s="173">
        <f t="shared" si="5"/>
        <v>0</v>
      </c>
      <c r="H37" s="177"/>
      <c r="I37" s="176"/>
      <c r="J37" s="164"/>
      <c r="K37" s="165"/>
    </row>
    <row r="38" spans="1:11" ht="21" customHeight="1">
      <c r="A38" s="161"/>
      <c r="B38" s="175" t="s">
        <v>255</v>
      </c>
      <c r="C38" s="169"/>
      <c r="D38" s="169"/>
      <c r="E38" s="173">
        <f t="shared" si="4"/>
        <v>0</v>
      </c>
      <c r="F38" s="176"/>
      <c r="G38" s="173">
        <f t="shared" si="5"/>
        <v>0</v>
      </c>
      <c r="H38" s="177"/>
      <c r="I38" s="176"/>
      <c r="J38" s="164"/>
      <c r="K38" s="165"/>
    </row>
    <row r="39" spans="1:11" ht="43.8" customHeight="1">
      <c r="A39" s="178"/>
      <c r="B39" s="179" t="s">
        <v>271</v>
      </c>
      <c r="C39" s="169"/>
      <c r="D39" s="169"/>
      <c r="E39" s="173">
        <f t="shared" si="4"/>
        <v>0</v>
      </c>
      <c r="F39" s="176"/>
      <c r="G39" s="173">
        <f t="shared" si="5"/>
        <v>0</v>
      </c>
      <c r="H39" s="177"/>
      <c r="I39" s="176"/>
      <c r="J39" s="164"/>
      <c r="K39" s="165"/>
    </row>
    <row r="40" spans="1:11" ht="21" customHeight="1">
      <c r="A40" s="161"/>
      <c r="B40" s="175" t="s">
        <v>257</v>
      </c>
      <c r="C40" s="169"/>
      <c r="D40" s="169"/>
      <c r="E40" s="173">
        <f t="shared" si="4"/>
        <v>0</v>
      </c>
      <c r="F40" s="176"/>
      <c r="G40" s="173">
        <f t="shared" si="5"/>
        <v>0</v>
      </c>
      <c r="H40" s="177"/>
      <c r="I40" s="176"/>
      <c r="J40" s="164"/>
      <c r="K40" s="165"/>
    </row>
    <row r="41" spans="1:11" ht="21" customHeight="1">
      <c r="A41" s="178"/>
      <c r="B41" s="179" t="s">
        <v>258</v>
      </c>
      <c r="C41" s="169"/>
      <c r="D41" s="169"/>
      <c r="E41" s="173">
        <f t="shared" si="4"/>
        <v>0</v>
      </c>
      <c r="F41" s="176"/>
      <c r="G41" s="173">
        <f t="shared" si="5"/>
        <v>0</v>
      </c>
      <c r="H41" s="177"/>
      <c r="I41" s="176"/>
      <c r="J41" s="164"/>
      <c r="K41" s="165"/>
    </row>
    <row r="42" spans="1:11" s="166" customFormat="1" ht="21" customHeight="1">
      <c r="A42" s="171" t="s">
        <v>272</v>
      </c>
      <c r="B42" s="172" t="s">
        <v>8</v>
      </c>
      <c r="C42" s="162">
        <v>2452</v>
      </c>
      <c r="D42" s="162">
        <v>4053.7710000000002</v>
      </c>
      <c r="E42" s="162">
        <f t="shared" si="4"/>
        <v>3833.2522150000004</v>
      </c>
      <c r="F42" s="162"/>
      <c r="G42" s="162">
        <f t="shared" si="5"/>
        <v>3833.2522150000004</v>
      </c>
      <c r="H42" s="162">
        <f>SUM(H43:H47)</f>
        <v>2504.9633490000001</v>
      </c>
      <c r="I42" s="162">
        <f>SUM(I43:I47)</f>
        <v>1328.2888660000001</v>
      </c>
      <c r="J42" s="164">
        <f t="shared" si="2"/>
        <v>1.563316564029364</v>
      </c>
      <c r="K42" s="165">
        <f t="shared" si="3"/>
        <v>0.94560156826816322</v>
      </c>
    </row>
    <row r="43" spans="1:11" ht="21" customHeight="1">
      <c r="A43" s="161"/>
      <c r="B43" s="175" t="s">
        <v>252</v>
      </c>
      <c r="C43" s="169"/>
      <c r="D43" s="169"/>
      <c r="E43" s="173">
        <f t="shared" si="4"/>
        <v>3444.6041080000005</v>
      </c>
      <c r="F43" s="176"/>
      <c r="G43" s="173">
        <f t="shared" si="5"/>
        <v>3444.6041080000005</v>
      </c>
      <c r="H43" s="177">
        <v>2196.9200890000002</v>
      </c>
      <c r="I43" s="177">
        <v>1247.684019</v>
      </c>
      <c r="J43" s="164"/>
      <c r="K43" s="165"/>
    </row>
    <row r="44" spans="1:11" ht="21" customHeight="1">
      <c r="A44" s="161"/>
      <c r="B44" s="175" t="s">
        <v>254</v>
      </c>
      <c r="C44" s="169"/>
      <c r="D44" s="169"/>
      <c r="E44" s="173">
        <f t="shared" si="4"/>
        <v>148.51031399999999</v>
      </c>
      <c r="F44" s="176"/>
      <c r="G44" s="173">
        <f t="shared" si="5"/>
        <v>148.51031399999999</v>
      </c>
      <c r="H44" s="177">
        <v>118.80824</v>
      </c>
      <c r="I44" s="177">
        <v>29.702074</v>
      </c>
      <c r="J44" s="164"/>
      <c r="K44" s="165"/>
    </row>
    <row r="45" spans="1:11" ht="21" customHeight="1">
      <c r="A45" s="161"/>
      <c r="B45" s="175" t="s">
        <v>255</v>
      </c>
      <c r="C45" s="169"/>
      <c r="D45" s="169"/>
      <c r="E45" s="173">
        <f t="shared" si="4"/>
        <v>8.3804999999999996</v>
      </c>
      <c r="F45" s="176"/>
      <c r="G45" s="173">
        <f t="shared" si="5"/>
        <v>8.3804999999999996</v>
      </c>
      <c r="H45" s="177">
        <v>4.1902499999999998</v>
      </c>
      <c r="I45" s="177">
        <f>H45</f>
        <v>4.1902499999999998</v>
      </c>
      <c r="J45" s="164"/>
      <c r="K45" s="165"/>
    </row>
    <row r="46" spans="1:11" ht="21" customHeight="1">
      <c r="A46" s="178"/>
      <c r="B46" s="179" t="s">
        <v>256</v>
      </c>
      <c r="C46" s="169"/>
      <c r="D46" s="169"/>
      <c r="E46" s="173">
        <f t="shared" si="4"/>
        <v>0</v>
      </c>
      <c r="F46" s="176"/>
      <c r="G46" s="173">
        <f t="shared" si="5"/>
        <v>0</v>
      </c>
      <c r="H46" s="177"/>
      <c r="I46" s="177"/>
      <c r="J46" s="164"/>
      <c r="K46" s="165"/>
    </row>
    <row r="47" spans="1:11" ht="21" customHeight="1">
      <c r="A47" s="161"/>
      <c r="B47" s="175" t="s">
        <v>257</v>
      </c>
      <c r="C47" s="169"/>
      <c r="D47" s="169"/>
      <c r="E47" s="173">
        <f t="shared" si="4"/>
        <v>231.757293</v>
      </c>
      <c r="F47" s="176"/>
      <c r="G47" s="173">
        <f t="shared" si="5"/>
        <v>231.757293</v>
      </c>
      <c r="H47" s="177">
        <v>185.04477</v>
      </c>
      <c r="I47" s="177">
        <v>46.712522999999997</v>
      </c>
      <c r="J47" s="164"/>
      <c r="K47" s="165"/>
    </row>
    <row r="48" spans="1:11" s="166" customFormat="1" ht="21" customHeight="1">
      <c r="A48" s="171" t="s">
        <v>273</v>
      </c>
      <c r="B48" s="172" t="s">
        <v>274</v>
      </c>
      <c r="C48" s="162">
        <v>2730</v>
      </c>
      <c r="D48" s="162">
        <v>2730</v>
      </c>
      <c r="E48" s="162">
        <f t="shared" si="4"/>
        <v>3384.9584669999999</v>
      </c>
      <c r="F48" s="162"/>
      <c r="G48" s="162">
        <f t="shared" si="5"/>
        <v>3384.9584669999999</v>
      </c>
      <c r="H48" s="162">
        <v>3193.6021209999999</v>
      </c>
      <c r="I48" s="162">
        <v>191.356346</v>
      </c>
      <c r="J48" s="164">
        <f t="shared" si="2"/>
        <v>1.2399115263736264</v>
      </c>
      <c r="K48" s="165">
        <f t="shared" si="3"/>
        <v>1.2399115263736264</v>
      </c>
    </row>
    <row r="49" spans="1:11" s="166" customFormat="1" ht="21" customHeight="1">
      <c r="A49" s="171" t="s">
        <v>275</v>
      </c>
      <c r="B49" s="172" t="s">
        <v>9</v>
      </c>
      <c r="C49" s="162">
        <v>0</v>
      </c>
      <c r="D49" s="162"/>
      <c r="E49" s="162">
        <f t="shared" si="4"/>
        <v>0</v>
      </c>
      <c r="F49" s="162"/>
      <c r="G49" s="162">
        <f t="shared" si="5"/>
        <v>0</v>
      </c>
      <c r="H49" s="162"/>
      <c r="I49" s="162"/>
      <c r="J49" s="164"/>
      <c r="K49" s="165"/>
    </row>
    <row r="50" spans="1:11" s="166" customFormat="1" ht="21" customHeight="1">
      <c r="A50" s="171" t="s">
        <v>276</v>
      </c>
      <c r="B50" s="172" t="s">
        <v>10</v>
      </c>
      <c r="C50" s="162">
        <v>90</v>
      </c>
      <c r="D50" s="162">
        <v>90</v>
      </c>
      <c r="E50" s="162">
        <f t="shared" si="4"/>
        <v>17.308363</v>
      </c>
      <c r="F50" s="162"/>
      <c r="G50" s="162">
        <f t="shared" si="5"/>
        <v>17.308363</v>
      </c>
      <c r="H50" s="162"/>
      <c r="I50" s="162">
        <v>17.308363</v>
      </c>
      <c r="J50" s="164">
        <f t="shared" si="2"/>
        <v>0.19231514444444445</v>
      </c>
      <c r="K50" s="165">
        <f t="shared" si="3"/>
        <v>0.19231514444444445</v>
      </c>
    </row>
    <row r="51" spans="1:11" s="166" customFormat="1" ht="21" customHeight="1">
      <c r="A51" s="171" t="s">
        <v>277</v>
      </c>
      <c r="B51" s="172" t="s">
        <v>11</v>
      </c>
      <c r="C51" s="162">
        <v>432</v>
      </c>
      <c r="D51" s="162">
        <v>432</v>
      </c>
      <c r="E51" s="162">
        <f t="shared" si="4"/>
        <v>1021.057713</v>
      </c>
      <c r="F51" s="162"/>
      <c r="G51" s="162">
        <f t="shared" si="5"/>
        <v>1021.057713</v>
      </c>
      <c r="H51" s="162">
        <v>1021.057713</v>
      </c>
      <c r="I51" s="162"/>
      <c r="J51" s="164">
        <f t="shared" si="2"/>
        <v>2.3635595208333333</v>
      </c>
      <c r="K51" s="165">
        <f t="shared" si="3"/>
        <v>2.3635595208333333</v>
      </c>
    </row>
    <row r="52" spans="1:11" s="174" customFormat="1" ht="21" customHeight="1">
      <c r="A52" s="171" t="s">
        <v>278</v>
      </c>
      <c r="B52" s="172" t="s">
        <v>12</v>
      </c>
      <c r="C52" s="173">
        <v>0</v>
      </c>
      <c r="D52" s="173"/>
      <c r="E52" s="173">
        <f t="shared" si="4"/>
        <v>0</v>
      </c>
      <c r="F52" s="173"/>
      <c r="G52" s="173">
        <f t="shared" si="5"/>
        <v>0</v>
      </c>
      <c r="H52" s="173"/>
      <c r="I52" s="173"/>
      <c r="J52" s="164"/>
      <c r="K52" s="165"/>
    </row>
    <row r="53" spans="1:11" ht="21" customHeight="1">
      <c r="A53" s="178"/>
      <c r="B53" s="179" t="s">
        <v>279</v>
      </c>
      <c r="C53" s="169"/>
      <c r="D53" s="169"/>
      <c r="E53" s="173">
        <f t="shared" si="4"/>
        <v>0</v>
      </c>
      <c r="F53" s="176"/>
      <c r="G53" s="173">
        <f t="shared" si="5"/>
        <v>0</v>
      </c>
      <c r="H53" s="177"/>
      <c r="I53" s="176"/>
      <c r="J53" s="164"/>
      <c r="K53" s="165"/>
    </row>
    <row r="54" spans="1:11" ht="21" customHeight="1">
      <c r="A54" s="178"/>
      <c r="B54" s="179" t="s">
        <v>280</v>
      </c>
      <c r="C54" s="169"/>
      <c r="D54" s="169"/>
      <c r="E54" s="173">
        <f t="shared" si="4"/>
        <v>0</v>
      </c>
      <c r="F54" s="176"/>
      <c r="G54" s="173">
        <f t="shared" si="5"/>
        <v>0</v>
      </c>
      <c r="H54" s="177"/>
      <c r="I54" s="176"/>
      <c r="J54" s="164"/>
      <c r="K54" s="165"/>
    </row>
    <row r="55" spans="1:11" s="166" customFormat="1" ht="21" customHeight="1">
      <c r="A55" s="171" t="s">
        <v>281</v>
      </c>
      <c r="B55" s="172" t="s">
        <v>282</v>
      </c>
      <c r="C55" s="162">
        <v>275</v>
      </c>
      <c r="D55" s="162">
        <v>275</v>
      </c>
      <c r="E55" s="162">
        <f t="shared" si="4"/>
        <v>310.77724999999998</v>
      </c>
      <c r="F55" s="162">
        <f>F56</f>
        <v>88.305000000000007</v>
      </c>
      <c r="G55" s="162">
        <f t="shared" si="5"/>
        <v>222.47225</v>
      </c>
      <c r="H55" s="162">
        <f>SUM(H56:H58)</f>
        <v>8</v>
      </c>
      <c r="I55" s="162">
        <f>SUM(I56:I58)</f>
        <v>214.47225</v>
      </c>
      <c r="J55" s="164">
        <f t="shared" si="2"/>
        <v>1.1300990909090909</v>
      </c>
      <c r="K55" s="165">
        <f t="shared" si="3"/>
        <v>1.1300990909090909</v>
      </c>
    </row>
    <row r="56" spans="1:11" s="174" customFormat="1" ht="21" customHeight="1">
      <c r="A56" s="180"/>
      <c r="B56" s="183" t="s">
        <v>283</v>
      </c>
      <c r="C56" s="173"/>
      <c r="D56" s="173"/>
      <c r="E56" s="173">
        <f t="shared" si="4"/>
        <v>88.305000000000007</v>
      </c>
      <c r="F56" s="173">
        <v>88.305000000000007</v>
      </c>
      <c r="G56" s="173">
        <f t="shared" si="5"/>
        <v>0</v>
      </c>
      <c r="H56" s="173"/>
      <c r="I56" s="173"/>
      <c r="J56" s="164"/>
      <c r="K56" s="165"/>
    </row>
    <row r="57" spans="1:11" s="174" customFormat="1" ht="21" customHeight="1">
      <c r="A57" s="180"/>
      <c r="B57" s="183" t="s">
        <v>284</v>
      </c>
      <c r="C57" s="173"/>
      <c r="D57" s="173"/>
      <c r="E57" s="173">
        <f t="shared" si="4"/>
        <v>0</v>
      </c>
      <c r="F57" s="173"/>
      <c r="G57" s="173">
        <f t="shared" si="5"/>
        <v>0</v>
      </c>
      <c r="H57" s="173"/>
      <c r="I57" s="173"/>
      <c r="J57" s="164"/>
      <c r="K57" s="165"/>
    </row>
    <row r="58" spans="1:11" s="174" customFormat="1" ht="21" customHeight="1">
      <c r="A58" s="180"/>
      <c r="B58" s="183" t="s">
        <v>285</v>
      </c>
      <c r="C58" s="173"/>
      <c r="D58" s="173"/>
      <c r="E58" s="173">
        <f t="shared" si="4"/>
        <v>222.47225</v>
      </c>
      <c r="F58" s="173"/>
      <c r="G58" s="173">
        <f t="shared" si="5"/>
        <v>222.47225</v>
      </c>
      <c r="H58" s="173">
        <v>8</v>
      </c>
      <c r="I58" s="173">
        <f>69.406+145.06625</f>
        <v>214.47225</v>
      </c>
      <c r="J58" s="164"/>
      <c r="K58" s="165"/>
    </row>
    <row r="59" spans="1:11" ht="64.8" customHeight="1">
      <c r="A59" s="178"/>
      <c r="B59" s="179" t="s">
        <v>286</v>
      </c>
      <c r="C59" s="169"/>
      <c r="D59" s="169"/>
      <c r="E59" s="173">
        <f t="shared" si="4"/>
        <v>0</v>
      </c>
      <c r="F59" s="176"/>
      <c r="G59" s="173">
        <f t="shared" si="5"/>
        <v>0</v>
      </c>
      <c r="H59" s="177"/>
      <c r="I59" s="176"/>
      <c r="J59" s="164"/>
      <c r="K59" s="165"/>
    </row>
    <row r="60" spans="1:11" ht="21" customHeight="1">
      <c r="A60" s="178"/>
      <c r="B60" s="179" t="s">
        <v>287</v>
      </c>
      <c r="C60" s="169"/>
      <c r="D60" s="169"/>
      <c r="E60" s="173">
        <f t="shared" si="4"/>
        <v>0</v>
      </c>
      <c r="F60" s="176"/>
      <c r="G60" s="173">
        <f t="shared" si="5"/>
        <v>0</v>
      </c>
      <c r="H60" s="177"/>
      <c r="I60" s="176"/>
      <c r="J60" s="164"/>
      <c r="K60" s="165"/>
    </row>
    <row r="61" spans="1:11" ht="21" customHeight="1">
      <c r="A61" s="178"/>
      <c r="B61" s="179" t="s">
        <v>288</v>
      </c>
      <c r="C61" s="169"/>
      <c r="D61" s="169"/>
      <c r="E61" s="173">
        <f t="shared" si="4"/>
        <v>0</v>
      </c>
      <c r="F61" s="176"/>
      <c r="G61" s="173">
        <f t="shared" si="5"/>
        <v>0</v>
      </c>
      <c r="H61" s="177"/>
      <c r="I61" s="176"/>
      <c r="J61" s="164"/>
      <c r="K61" s="165"/>
    </row>
    <row r="62" spans="1:11" ht="42.6" customHeight="1">
      <c r="A62" s="178"/>
      <c r="B62" s="179" t="s">
        <v>289</v>
      </c>
      <c r="C62" s="169"/>
      <c r="D62" s="169"/>
      <c r="E62" s="173">
        <f t="shared" si="4"/>
        <v>0</v>
      </c>
      <c r="F62" s="176"/>
      <c r="G62" s="173">
        <f t="shared" si="5"/>
        <v>0</v>
      </c>
      <c r="H62" s="177"/>
      <c r="I62" s="176"/>
      <c r="J62" s="164"/>
      <c r="K62" s="165"/>
    </row>
    <row r="63" spans="1:11" s="166" customFormat="1" ht="29.4" customHeight="1">
      <c r="A63" s="171" t="s">
        <v>290</v>
      </c>
      <c r="B63" s="172" t="s">
        <v>13</v>
      </c>
      <c r="C63" s="162">
        <v>3400</v>
      </c>
      <c r="D63" s="162">
        <v>4200</v>
      </c>
      <c r="E63" s="162">
        <f t="shared" si="4"/>
        <v>7743.6182879999997</v>
      </c>
      <c r="F63" s="162"/>
      <c r="G63" s="162">
        <f t="shared" si="5"/>
        <v>7743.6182879999997</v>
      </c>
      <c r="H63" s="162">
        <v>4258.9900539999999</v>
      </c>
      <c r="I63" s="162">
        <v>3484.6282339999998</v>
      </c>
      <c r="J63" s="164">
        <f t="shared" si="2"/>
        <v>2.277534790588235</v>
      </c>
      <c r="K63" s="165">
        <f t="shared" si="3"/>
        <v>1.8437186399999999</v>
      </c>
    </row>
    <row r="64" spans="1:11" ht="40.799999999999997" customHeight="1">
      <c r="A64" s="178"/>
      <c r="B64" s="179" t="s">
        <v>291</v>
      </c>
      <c r="C64" s="169"/>
      <c r="D64" s="169"/>
      <c r="E64" s="173">
        <f t="shared" si="4"/>
        <v>0</v>
      </c>
      <c r="F64" s="176"/>
      <c r="G64" s="173">
        <f t="shared" si="5"/>
        <v>0</v>
      </c>
      <c r="H64" s="177"/>
      <c r="I64" s="176"/>
      <c r="J64" s="164"/>
      <c r="K64" s="165"/>
    </row>
    <row r="65" spans="1:11" ht="37.799999999999997" customHeight="1">
      <c r="A65" s="178"/>
      <c r="B65" s="179" t="s">
        <v>292</v>
      </c>
      <c r="C65" s="169"/>
      <c r="D65" s="169"/>
      <c r="E65" s="173">
        <f t="shared" si="4"/>
        <v>0</v>
      </c>
      <c r="F65" s="176"/>
      <c r="G65" s="173">
        <f t="shared" si="5"/>
        <v>0</v>
      </c>
      <c r="H65" s="177"/>
      <c r="I65" s="176"/>
      <c r="J65" s="164"/>
      <c r="K65" s="165"/>
    </row>
    <row r="66" spans="1:11" ht="42" customHeight="1">
      <c r="A66" s="178"/>
      <c r="B66" s="179" t="s">
        <v>293</v>
      </c>
      <c r="C66" s="169"/>
      <c r="D66" s="169"/>
      <c r="E66" s="173">
        <f t="shared" si="4"/>
        <v>0</v>
      </c>
      <c r="F66" s="176"/>
      <c r="G66" s="173">
        <f t="shared" si="5"/>
        <v>0</v>
      </c>
      <c r="H66" s="177"/>
      <c r="I66" s="176"/>
      <c r="J66" s="164"/>
      <c r="K66" s="165"/>
    </row>
    <row r="67" spans="1:11" ht="51.6" customHeight="1">
      <c r="A67" s="178"/>
      <c r="B67" s="179" t="s">
        <v>294</v>
      </c>
      <c r="C67" s="169"/>
      <c r="D67" s="169"/>
      <c r="E67" s="173">
        <f t="shared" si="4"/>
        <v>0</v>
      </c>
      <c r="F67" s="176"/>
      <c r="G67" s="173">
        <f t="shared" si="5"/>
        <v>0</v>
      </c>
      <c r="H67" s="177"/>
      <c r="I67" s="176"/>
      <c r="J67" s="164"/>
      <c r="K67" s="165"/>
    </row>
    <row r="68" spans="1:11" s="170" customFormat="1" ht="29.4" customHeight="1">
      <c r="A68" s="161" t="s">
        <v>295</v>
      </c>
      <c r="B68" s="172" t="s">
        <v>296</v>
      </c>
      <c r="C68" s="169">
        <v>130</v>
      </c>
      <c r="D68" s="169">
        <v>130</v>
      </c>
      <c r="E68" s="162">
        <f t="shared" si="4"/>
        <v>82.524192999999997</v>
      </c>
      <c r="F68" s="176"/>
      <c r="G68" s="162">
        <f t="shared" si="5"/>
        <v>82.524192999999997</v>
      </c>
      <c r="H68" s="184">
        <v>59.662573999999999</v>
      </c>
      <c r="I68" s="176">
        <v>22.861619000000001</v>
      </c>
      <c r="J68" s="164">
        <f t="shared" si="2"/>
        <v>0.63480148461538455</v>
      </c>
      <c r="K68" s="165">
        <f t="shared" si="3"/>
        <v>0.63480148461538455</v>
      </c>
    </row>
    <row r="69" spans="1:11" ht="29.4" customHeight="1">
      <c r="A69" s="178"/>
      <c r="B69" s="179" t="s">
        <v>269</v>
      </c>
      <c r="C69" s="169"/>
      <c r="D69" s="169"/>
      <c r="E69" s="173">
        <f t="shared" si="4"/>
        <v>0</v>
      </c>
      <c r="F69" s="176"/>
      <c r="G69" s="173">
        <f t="shared" si="5"/>
        <v>0</v>
      </c>
      <c r="H69" s="177"/>
      <c r="I69" s="176"/>
      <c r="J69" s="164"/>
      <c r="K69" s="165"/>
    </row>
    <row r="70" spans="1:11" ht="41.4" customHeight="1">
      <c r="A70" s="178"/>
      <c r="B70" s="179" t="s">
        <v>297</v>
      </c>
      <c r="C70" s="169"/>
      <c r="D70" s="169"/>
      <c r="E70" s="173">
        <f t="shared" si="4"/>
        <v>0</v>
      </c>
      <c r="F70" s="176"/>
      <c r="G70" s="173">
        <f t="shared" si="5"/>
        <v>0</v>
      </c>
      <c r="H70" s="177"/>
      <c r="I70" s="176"/>
      <c r="J70" s="164"/>
      <c r="K70" s="165"/>
    </row>
    <row r="71" spans="1:11" ht="37.799999999999997" customHeight="1">
      <c r="A71" s="178"/>
      <c r="B71" s="179" t="s">
        <v>298</v>
      </c>
      <c r="C71" s="169"/>
      <c r="D71" s="169"/>
      <c r="E71" s="173">
        <f t="shared" si="4"/>
        <v>0</v>
      </c>
      <c r="F71" s="176"/>
      <c r="G71" s="173">
        <f t="shared" si="5"/>
        <v>0</v>
      </c>
      <c r="H71" s="177"/>
      <c r="I71" s="176"/>
      <c r="J71" s="164"/>
      <c r="K71" s="165"/>
    </row>
    <row r="72" spans="1:11" ht="36.6" customHeight="1">
      <c r="A72" s="178"/>
      <c r="B72" s="179" t="s">
        <v>299</v>
      </c>
      <c r="C72" s="169"/>
      <c r="D72" s="169"/>
      <c r="E72" s="173">
        <f t="shared" si="4"/>
        <v>0</v>
      </c>
      <c r="F72" s="176"/>
      <c r="G72" s="173">
        <f t="shared" si="5"/>
        <v>0</v>
      </c>
      <c r="H72" s="177"/>
      <c r="I72" s="176"/>
      <c r="J72" s="164"/>
      <c r="K72" s="165"/>
    </row>
    <row r="73" spans="1:11" s="170" customFormat="1" ht="36.6" customHeight="1">
      <c r="A73" s="161" t="s">
        <v>300</v>
      </c>
      <c r="B73" s="172" t="s">
        <v>301</v>
      </c>
      <c r="C73" s="169"/>
      <c r="D73" s="169"/>
      <c r="E73" s="173">
        <f t="shared" si="4"/>
        <v>0</v>
      </c>
      <c r="F73" s="176"/>
      <c r="G73" s="173">
        <f t="shared" si="5"/>
        <v>0</v>
      </c>
      <c r="H73" s="177"/>
      <c r="I73" s="176"/>
      <c r="J73" s="164"/>
      <c r="K73" s="165"/>
    </row>
    <row r="74" spans="1:11" ht="29.4" customHeight="1">
      <c r="A74" s="178"/>
      <c r="B74" s="179" t="s">
        <v>291</v>
      </c>
      <c r="C74" s="169"/>
      <c r="D74" s="169"/>
      <c r="E74" s="173">
        <f t="shared" si="4"/>
        <v>0</v>
      </c>
      <c r="F74" s="176"/>
      <c r="G74" s="173">
        <f t="shared" si="5"/>
        <v>0</v>
      </c>
      <c r="H74" s="177"/>
      <c r="I74" s="176"/>
      <c r="J74" s="164"/>
      <c r="K74" s="165"/>
    </row>
    <row r="75" spans="1:11" ht="29.4" customHeight="1">
      <c r="A75" s="178"/>
      <c r="B75" s="179" t="s">
        <v>293</v>
      </c>
      <c r="C75" s="169"/>
      <c r="D75" s="169"/>
      <c r="E75" s="173">
        <f t="shared" si="4"/>
        <v>0</v>
      </c>
      <c r="F75" s="176"/>
      <c r="G75" s="173">
        <f t="shared" si="5"/>
        <v>0</v>
      </c>
      <c r="H75" s="177"/>
      <c r="I75" s="176"/>
      <c r="J75" s="164"/>
      <c r="K75" s="165"/>
    </row>
    <row r="76" spans="1:11" s="170" customFormat="1" ht="40.200000000000003" customHeight="1">
      <c r="A76" s="161" t="s">
        <v>302</v>
      </c>
      <c r="B76" s="172" t="s">
        <v>303</v>
      </c>
      <c r="C76" s="169"/>
      <c r="D76" s="169"/>
      <c r="E76" s="173">
        <f t="shared" si="4"/>
        <v>0</v>
      </c>
      <c r="F76" s="176"/>
      <c r="G76" s="173">
        <f t="shared" si="5"/>
        <v>0</v>
      </c>
      <c r="H76" s="177"/>
      <c r="I76" s="176"/>
      <c r="J76" s="164"/>
      <c r="K76" s="165"/>
    </row>
    <row r="77" spans="1:11" ht="33" customHeight="1">
      <c r="A77" s="178"/>
      <c r="B77" s="179" t="s">
        <v>291</v>
      </c>
      <c r="C77" s="169"/>
      <c r="D77" s="169"/>
      <c r="E77" s="173">
        <f t="shared" ref="E77:E140" si="6">F77+G77</f>
        <v>0</v>
      </c>
      <c r="F77" s="176"/>
      <c r="G77" s="173">
        <f t="shared" ref="G77:G141" si="7">H77+I77</f>
        <v>0</v>
      </c>
      <c r="H77" s="177"/>
      <c r="I77" s="176"/>
      <c r="J77" s="164"/>
      <c r="K77" s="165"/>
    </row>
    <row r="78" spans="1:11" ht="42.6" customHeight="1">
      <c r="A78" s="178"/>
      <c r="B78" s="179" t="s">
        <v>293</v>
      </c>
      <c r="C78" s="169"/>
      <c r="D78" s="169"/>
      <c r="E78" s="173">
        <f t="shared" si="6"/>
        <v>0</v>
      </c>
      <c r="F78" s="176"/>
      <c r="G78" s="173">
        <f t="shared" si="7"/>
        <v>0</v>
      </c>
      <c r="H78" s="177"/>
      <c r="I78" s="176"/>
      <c r="J78" s="164"/>
      <c r="K78" s="165"/>
    </row>
    <row r="79" spans="1:11" s="174" customFormat="1" ht="29.4" customHeight="1">
      <c r="A79" s="171" t="s">
        <v>304</v>
      </c>
      <c r="B79" s="172" t="s">
        <v>305</v>
      </c>
      <c r="C79" s="173"/>
      <c r="D79" s="173"/>
      <c r="E79" s="173">
        <f t="shared" si="6"/>
        <v>0</v>
      </c>
      <c r="F79" s="173"/>
      <c r="G79" s="173">
        <f t="shared" si="7"/>
        <v>0</v>
      </c>
      <c r="H79" s="173"/>
      <c r="I79" s="173"/>
      <c r="J79" s="164"/>
      <c r="K79" s="165"/>
    </row>
    <row r="80" spans="1:11" s="166" customFormat="1" ht="29.4" customHeight="1">
      <c r="A80" s="171" t="s">
        <v>306</v>
      </c>
      <c r="B80" s="172" t="s">
        <v>14</v>
      </c>
      <c r="C80" s="162">
        <v>105</v>
      </c>
      <c r="D80" s="162">
        <v>105</v>
      </c>
      <c r="E80" s="162">
        <f t="shared" si="6"/>
        <v>211.78945900000002</v>
      </c>
      <c r="F80" s="162">
        <f>F81</f>
        <v>86.885501000000005</v>
      </c>
      <c r="G80" s="162">
        <f t="shared" si="7"/>
        <v>124.903958</v>
      </c>
      <c r="H80" s="162">
        <f>H82</f>
        <v>32.782217000000003</v>
      </c>
      <c r="I80" s="162">
        <f>I82</f>
        <v>92.121741</v>
      </c>
      <c r="J80" s="164">
        <f t="shared" ref="J80:J141" si="8">E80/C80</f>
        <v>2.0170424666666671</v>
      </c>
      <c r="K80" s="165">
        <f t="shared" ref="K80:K141" si="9">E80/D80</f>
        <v>2.0170424666666671</v>
      </c>
    </row>
    <row r="81" spans="1:12" s="186" customFormat="1" ht="29.4" customHeight="1">
      <c r="A81" s="178"/>
      <c r="B81" s="183" t="s">
        <v>307</v>
      </c>
      <c r="C81" s="185"/>
      <c r="D81" s="185"/>
      <c r="E81" s="173">
        <f t="shared" si="6"/>
        <v>86.885501000000005</v>
      </c>
      <c r="F81" s="185">
        <v>86.885501000000005</v>
      </c>
      <c r="G81" s="173">
        <f t="shared" si="7"/>
        <v>0</v>
      </c>
      <c r="H81" s="185"/>
      <c r="I81" s="185"/>
      <c r="J81" s="164"/>
      <c r="K81" s="165"/>
    </row>
    <row r="82" spans="1:12" ht="29.4" customHeight="1">
      <c r="A82" s="187"/>
      <c r="B82" s="187" t="s">
        <v>308</v>
      </c>
      <c r="C82" s="181"/>
      <c r="D82" s="181"/>
      <c r="E82" s="173">
        <f t="shared" si="6"/>
        <v>124.903958</v>
      </c>
      <c r="F82" s="181"/>
      <c r="G82" s="173">
        <f t="shared" si="7"/>
        <v>124.903958</v>
      </c>
      <c r="H82" s="181">
        <v>32.782217000000003</v>
      </c>
      <c r="I82" s="181">
        <v>92.121741</v>
      </c>
      <c r="J82" s="164"/>
      <c r="K82" s="165"/>
    </row>
    <row r="83" spans="1:12" ht="29.4" customHeight="1">
      <c r="A83" s="187"/>
      <c r="B83" s="188" t="s">
        <v>309</v>
      </c>
      <c r="C83" s="181"/>
      <c r="D83" s="181"/>
      <c r="E83" s="173">
        <f t="shared" si="6"/>
        <v>0</v>
      </c>
      <c r="F83" s="181"/>
      <c r="G83" s="173">
        <f t="shared" si="7"/>
        <v>0</v>
      </c>
      <c r="H83" s="181"/>
      <c r="I83" s="181"/>
      <c r="J83" s="164"/>
      <c r="K83" s="165"/>
    </row>
    <row r="84" spans="1:12" ht="29.4" customHeight="1">
      <c r="A84" s="187"/>
      <c r="B84" s="382" t="s">
        <v>310</v>
      </c>
      <c r="C84" s="181"/>
      <c r="D84" s="181"/>
      <c r="E84" s="173">
        <f t="shared" si="6"/>
        <v>0</v>
      </c>
      <c r="F84" s="181"/>
      <c r="G84" s="173">
        <f t="shared" si="7"/>
        <v>0</v>
      </c>
      <c r="H84" s="181"/>
      <c r="I84" s="181"/>
      <c r="J84" s="164"/>
      <c r="K84" s="165"/>
    </row>
    <row r="85" spans="1:12" ht="29.4" customHeight="1">
      <c r="A85" s="187"/>
      <c r="B85" s="188" t="s">
        <v>311</v>
      </c>
      <c r="C85" s="181"/>
      <c r="D85" s="181"/>
      <c r="E85" s="173">
        <f t="shared" si="6"/>
        <v>0</v>
      </c>
      <c r="F85" s="181"/>
      <c r="G85" s="173">
        <f t="shared" si="7"/>
        <v>0</v>
      </c>
      <c r="H85" s="181"/>
      <c r="I85" s="181"/>
      <c r="J85" s="164"/>
      <c r="K85" s="165"/>
    </row>
    <row r="86" spans="1:12" s="174" customFormat="1" ht="29.4" customHeight="1">
      <c r="A86" s="171" t="s">
        <v>312</v>
      </c>
      <c r="B86" s="172" t="s">
        <v>313</v>
      </c>
      <c r="C86" s="173"/>
      <c r="D86" s="173"/>
      <c r="E86" s="173">
        <f t="shared" si="6"/>
        <v>0</v>
      </c>
      <c r="F86" s="173"/>
      <c r="G86" s="173">
        <f t="shared" si="7"/>
        <v>0</v>
      </c>
      <c r="H86" s="173"/>
      <c r="I86" s="173"/>
      <c r="J86" s="164"/>
      <c r="K86" s="165"/>
    </row>
    <row r="87" spans="1:12" ht="29.4" customHeight="1">
      <c r="A87" s="178"/>
      <c r="B87" s="179" t="s">
        <v>314</v>
      </c>
      <c r="C87" s="169"/>
      <c r="D87" s="169"/>
      <c r="E87" s="173">
        <f t="shared" si="6"/>
        <v>0</v>
      </c>
      <c r="F87" s="176"/>
      <c r="G87" s="173">
        <f t="shared" si="7"/>
        <v>0</v>
      </c>
      <c r="H87" s="177"/>
      <c r="I87" s="176"/>
      <c r="J87" s="164"/>
      <c r="K87" s="165"/>
    </row>
    <row r="88" spans="1:12" ht="29.4" customHeight="1">
      <c r="A88" s="178"/>
      <c r="B88" s="179" t="s">
        <v>315</v>
      </c>
      <c r="C88" s="169"/>
      <c r="D88" s="169"/>
      <c r="E88" s="173">
        <f t="shared" si="6"/>
        <v>0</v>
      </c>
      <c r="F88" s="176"/>
      <c r="G88" s="173">
        <f t="shared" si="7"/>
        <v>0</v>
      </c>
      <c r="H88" s="177"/>
      <c r="I88" s="176"/>
      <c r="J88" s="164"/>
      <c r="K88" s="165"/>
    </row>
    <row r="89" spans="1:12" s="166" customFormat="1" ht="48.6" customHeight="1">
      <c r="A89" s="171" t="s">
        <v>316</v>
      </c>
      <c r="B89" s="172" t="s">
        <v>317</v>
      </c>
      <c r="C89" s="162">
        <v>960</v>
      </c>
      <c r="D89" s="162">
        <v>960</v>
      </c>
      <c r="E89" s="162">
        <f t="shared" si="6"/>
        <v>981.97524499999997</v>
      </c>
      <c r="F89" s="162">
        <v>687.38267099999996</v>
      </c>
      <c r="G89" s="162">
        <f t="shared" si="7"/>
        <v>294.59257400000001</v>
      </c>
      <c r="H89" s="162">
        <v>176.75554399999999</v>
      </c>
      <c r="I89" s="162">
        <v>117.83703</v>
      </c>
      <c r="J89" s="164">
        <f t="shared" si="8"/>
        <v>1.0228908802083334</v>
      </c>
      <c r="K89" s="165">
        <f t="shared" si="9"/>
        <v>1.0228908802083334</v>
      </c>
    </row>
    <row r="90" spans="1:12" ht="29.4" customHeight="1">
      <c r="A90" s="171"/>
      <c r="B90" s="183" t="s">
        <v>318</v>
      </c>
      <c r="C90" s="181"/>
      <c r="D90" s="181"/>
      <c r="E90" s="173">
        <f t="shared" si="6"/>
        <v>981.97524499999997</v>
      </c>
      <c r="F90" s="181">
        <f>F89</f>
        <v>687.38267099999996</v>
      </c>
      <c r="G90" s="173">
        <f t="shared" si="7"/>
        <v>294.59257400000001</v>
      </c>
      <c r="H90" s="181">
        <f t="shared" ref="H90:I90" si="10">H89</f>
        <v>176.75554399999999</v>
      </c>
      <c r="I90" s="181">
        <f t="shared" si="10"/>
        <v>117.83703</v>
      </c>
      <c r="J90" s="164"/>
      <c r="K90" s="165"/>
    </row>
    <row r="91" spans="1:12" ht="29.4" customHeight="1">
      <c r="A91" s="178"/>
      <c r="B91" s="179" t="s">
        <v>319</v>
      </c>
      <c r="C91" s="169"/>
      <c r="D91" s="169"/>
      <c r="E91" s="173">
        <f t="shared" si="6"/>
        <v>0</v>
      </c>
      <c r="F91" s="177"/>
      <c r="G91" s="173">
        <f t="shared" si="7"/>
        <v>0</v>
      </c>
      <c r="H91" s="177"/>
      <c r="I91" s="176"/>
      <c r="J91" s="164"/>
      <c r="K91" s="165"/>
    </row>
    <row r="92" spans="1:12" ht="29.4" customHeight="1">
      <c r="A92" s="178"/>
      <c r="B92" s="179" t="s">
        <v>320</v>
      </c>
      <c r="C92" s="169"/>
      <c r="D92" s="169"/>
      <c r="E92" s="173">
        <f t="shared" si="6"/>
        <v>0</v>
      </c>
      <c r="F92" s="176"/>
      <c r="G92" s="173">
        <f t="shared" si="7"/>
        <v>0</v>
      </c>
      <c r="H92" s="177"/>
      <c r="I92" s="176"/>
      <c r="J92" s="164"/>
      <c r="K92" s="165"/>
    </row>
    <row r="93" spans="1:12" ht="29.4" customHeight="1">
      <c r="A93" s="178"/>
      <c r="B93" s="179" t="s">
        <v>321</v>
      </c>
      <c r="C93" s="169"/>
      <c r="D93" s="169"/>
      <c r="E93" s="173">
        <f t="shared" si="6"/>
        <v>0</v>
      </c>
      <c r="F93" s="176"/>
      <c r="G93" s="173">
        <f t="shared" si="7"/>
        <v>0</v>
      </c>
      <c r="H93" s="177"/>
      <c r="I93" s="176"/>
      <c r="J93" s="164"/>
      <c r="K93" s="165"/>
    </row>
    <row r="94" spans="1:12" s="191" customFormat="1" ht="29.4" customHeight="1">
      <c r="A94" s="183"/>
      <c r="B94" s="183" t="s">
        <v>322</v>
      </c>
      <c r="C94" s="189"/>
      <c r="D94" s="189"/>
      <c r="E94" s="173">
        <f t="shared" si="6"/>
        <v>0</v>
      </c>
      <c r="F94" s="189"/>
      <c r="G94" s="173">
        <f t="shared" si="7"/>
        <v>0</v>
      </c>
      <c r="H94" s="189"/>
      <c r="I94" s="189"/>
      <c r="J94" s="164"/>
      <c r="K94" s="165"/>
      <c r="L94" s="190"/>
    </row>
    <row r="95" spans="1:12" s="166" customFormat="1" ht="29.4" customHeight="1">
      <c r="A95" s="171" t="s">
        <v>323</v>
      </c>
      <c r="B95" s="172" t="s">
        <v>324</v>
      </c>
      <c r="C95" s="162">
        <v>5</v>
      </c>
      <c r="D95" s="162">
        <v>5</v>
      </c>
      <c r="E95" s="162">
        <f t="shared" si="6"/>
        <v>6.3559999999999999</v>
      </c>
      <c r="F95" s="162"/>
      <c r="G95" s="162">
        <f t="shared" si="7"/>
        <v>6.3559999999999999</v>
      </c>
      <c r="H95" s="162"/>
      <c r="I95" s="162">
        <v>6.3559999999999999</v>
      </c>
      <c r="J95" s="164">
        <f t="shared" si="8"/>
        <v>1.2711999999999999</v>
      </c>
      <c r="K95" s="165">
        <f t="shared" si="9"/>
        <v>1.2711999999999999</v>
      </c>
    </row>
    <row r="96" spans="1:12" s="174" customFormat="1" ht="29.4" customHeight="1">
      <c r="A96" s="171" t="s">
        <v>325</v>
      </c>
      <c r="B96" s="172" t="s">
        <v>326</v>
      </c>
      <c r="C96" s="173"/>
      <c r="D96" s="173"/>
      <c r="E96" s="173">
        <f t="shared" si="6"/>
        <v>0</v>
      </c>
      <c r="F96" s="173"/>
      <c r="G96" s="173">
        <f t="shared" si="7"/>
        <v>0</v>
      </c>
      <c r="H96" s="173"/>
      <c r="I96" s="173"/>
      <c r="J96" s="164"/>
      <c r="K96" s="165"/>
    </row>
    <row r="97" spans="1:11" ht="29.4" customHeight="1">
      <c r="A97" s="180"/>
      <c r="B97" s="183" t="s">
        <v>327</v>
      </c>
      <c r="C97" s="181"/>
      <c r="D97" s="181"/>
      <c r="E97" s="173">
        <f t="shared" si="6"/>
        <v>0</v>
      </c>
      <c r="F97" s="181"/>
      <c r="G97" s="173">
        <f t="shared" si="7"/>
        <v>0</v>
      </c>
      <c r="H97" s="181"/>
      <c r="I97" s="181"/>
      <c r="J97" s="164"/>
      <c r="K97" s="165"/>
    </row>
    <row r="98" spans="1:11" ht="29.4" customHeight="1">
      <c r="A98" s="180"/>
      <c r="B98" s="183" t="s">
        <v>328</v>
      </c>
      <c r="C98" s="181"/>
      <c r="D98" s="181"/>
      <c r="E98" s="173">
        <f t="shared" si="6"/>
        <v>0</v>
      </c>
      <c r="F98" s="181"/>
      <c r="G98" s="173">
        <f t="shared" si="7"/>
        <v>0</v>
      </c>
      <c r="H98" s="181"/>
      <c r="I98" s="181"/>
      <c r="J98" s="164"/>
      <c r="K98" s="165"/>
    </row>
    <row r="99" spans="1:11" ht="29.4" customHeight="1">
      <c r="A99" s="161" t="s">
        <v>15</v>
      </c>
      <c r="B99" s="192" t="s">
        <v>329</v>
      </c>
      <c r="C99" s="181"/>
      <c r="D99" s="181"/>
      <c r="E99" s="173">
        <f t="shared" si="6"/>
        <v>0</v>
      </c>
      <c r="F99" s="181"/>
      <c r="G99" s="173">
        <f t="shared" si="7"/>
        <v>0</v>
      </c>
      <c r="H99" s="181"/>
      <c r="I99" s="181"/>
      <c r="J99" s="164"/>
      <c r="K99" s="165"/>
    </row>
    <row r="100" spans="1:11" ht="29.4" customHeight="1">
      <c r="A100" s="161" t="s">
        <v>250</v>
      </c>
      <c r="B100" s="192" t="s">
        <v>330</v>
      </c>
      <c r="C100" s="181"/>
      <c r="D100" s="181"/>
      <c r="E100" s="173">
        <f t="shared" si="6"/>
        <v>0</v>
      </c>
      <c r="F100" s="181"/>
      <c r="G100" s="173">
        <f t="shared" si="7"/>
        <v>0</v>
      </c>
      <c r="H100" s="181"/>
      <c r="I100" s="181"/>
      <c r="J100" s="164"/>
      <c r="K100" s="165"/>
    </row>
    <row r="101" spans="1:11" ht="29.4" customHeight="1">
      <c r="A101" s="180" t="s">
        <v>331</v>
      </c>
      <c r="B101" s="175" t="s">
        <v>332</v>
      </c>
      <c r="C101" s="181"/>
      <c r="D101" s="181"/>
      <c r="E101" s="173">
        <f t="shared" si="6"/>
        <v>0</v>
      </c>
      <c r="F101" s="181"/>
      <c r="G101" s="173">
        <f t="shared" si="7"/>
        <v>0</v>
      </c>
      <c r="H101" s="181"/>
      <c r="I101" s="181"/>
      <c r="J101" s="164"/>
      <c r="K101" s="165"/>
    </row>
    <row r="102" spans="1:11" ht="29.4" customHeight="1">
      <c r="A102" s="180" t="s">
        <v>333</v>
      </c>
      <c r="B102" s="175" t="s">
        <v>334</v>
      </c>
      <c r="C102" s="181"/>
      <c r="D102" s="181"/>
      <c r="E102" s="173">
        <f t="shared" si="6"/>
        <v>0</v>
      </c>
      <c r="F102" s="181"/>
      <c r="G102" s="173">
        <f t="shared" si="7"/>
        <v>0</v>
      </c>
      <c r="H102" s="181"/>
      <c r="I102" s="181"/>
      <c r="J102" s="164"/>
      <c r="K102" s="165"/>
    </row>
    <row r="103" spans="1:11" ht="29.4" customHeight="1">
      <c r="A103" s="180" t="s">
        <v>335</v>
      </c>
      <c r="B103" s="175" t="s">
        <v>336</v>
      </c>
      <c r="C103" s="181"/>
      <c r="D103" s="181"/>
      <c r="E103" s="173">
        <f t="shared" si="6"/>
        <v>0</v>
      </c>
      <c r="F103" s="181"/>
      <c r="G103" s="173">
        <f t="shared" si="7"/>
        <v>0</v>
      </c>
      <c r="H103" s="181"/>
      <c r="I103" s="181"/>
      <c r="J103" s="164"/>
      <c r="K103" s="165"/>
    </row>
    <row r="104" spans="1:11" ht="29.4" customHeight="1">
      <c r="A104" s="180" t="s">
        <v>337</v>
      </c>
      <c r="B104" s="175" t="s">
        <v>338</v>
      </c>
      <c r="C104" s="181"/>
      <c r="D104" s="181"/>
      <c r="E104" s="173">
        <f t="shared" si="6"/>
        <v>0</v>
      </c>
      <c r="F104" s="181"/>
      <c r="G104" s="173">
        <f t="shared" si="7"/>
        <v>0</v>
      </c>
      <c r="H104" s="181"/>
      <c r="I104" s="181"/>
      <c r="J104" s="164"/>
      <c r="K104" s="165"/>
    </row>
    <row r="105" spans="1:11" ht="29.4" customHeight="1">
      <c r="A105" s="180" t="s">
        <v>339</v>
      </c>
      <c r="B105" s="175" t="s">
        <v>340</v>
      </c>
      <c r="C105" s="181"/>
      <c r="D105" s="181"/>
      <c r="E105" s="173">
        <f t="shared" si="6"/>
        <v>0</v>
      </c>
      <c r="F105" s="181"/>
      <c r="G105" s="173">
        <f t="shared" si="7"/>
        <v>0</v>
      </c>
      <c r="H105" s="181"/>
      <c r="I105" s="181"/>
      <c r="J105" s="164"/>
      <c r="K105" s="165"/>
    </row>
    <row r="106" spans="1:11" ht="29.4" customHeight="1">
      <c r="A106" s="180" t="s">
        <v>341</v>
      </c>
      <c r="B106" s="175" t="s">
        <v>342</v>
      </c>
      <c r="C106" s="181"/>
      <c r="D106" s="181"/>
      <c r="E106" s="173">
        <f t="shared" si="6"/>
        <v>0</v>
      </c>
      <c r="F106" s="181"/>
      <c r="G106" s="173">
        <f t="shared" si="7"/>
        <v>0</v>
      </c>
      <c r="H106" s="181"/>
      <c r="I106" s="181"/>
      <c r="J106" s="164"/>
      <c r="K106" s="165"/>
    </row>
    <row r="107" spans="1:11" ht="29.4" customHeight="1">
      <c r="A107" s="161" t="s">
        <v>260</v>
      </c>
      <c r="B107" s="160" t="s">
        <v>343</v>
      </c>
      <c r="C107" s="181"/>
      <c r="D107" s="181"/>
      <c r="E107" s="173">
        <f t="shared" si="6"/>
        <v>0</v>
      </c>
      <c r="F107" s="181"/>
      <c r="G107" s="173">
        <f t="shared" si="7"/>
        <v>0</v>
      </c>
      <c r="H107" s="181"/>
      <c r="I107" s="181"/>
      <c r="J107" s="164"/>
      <c r="K107" s="165"/>
    </row>
    <row r="108" spans="1:11" ht="29.4" customHeight="1">
      <c r="A108" s="161" t="s">
        <v>262</v>
      </c>
      <c r="B108" s="160" t="s">
        <v>344</v>
      </c>
      <c r="C108" s="181"/>
      <c r="D108" s="181"/>
      <c r="E108" s="173">
        <f t="shared" si="6"/>
        <v>0</v>
      </c>
      <c r="F108" s="181"/>
      <c r="G108" s="173">
        <f t="shared" si="7"/>
        <v>0</v>
      </c>
      <c r="H108" s="181"/>
      <c r="I108" s="181"/>
      <c r="J108" s="164"/>
      <c r="K108" s="165"/>
    </row>
    <row r="109" spans="1:11" ht="29.4" customHeight="1">
      <c r="A109" s="161" t="s">
        <v>272</v>
      </c>
      <c r="B109" s="193" t="s">
        <v>345</v>
      </c>
      <c r="C109" s="181"/>
      <c r="D109" s="181"/>
      <c r="E109" s="173">
        <f t="shared" si="6"/>
        <v>0</v>
      </c>
      <c r="F109" s="181"/>
      <c r="G109" s="173">
        <f t="shared" si="7"/>
        <v>0</v>
      </c>
      <c r="H109" s="181"/>
      <c r="I109" s="181"/>
      <c r="J109" s="164"/>
      <c r="K109" s="165"/>
    </row>
    <row r="110" spans="1:11" ht="29.4" customHeight="1">
      <c r="A110" s="167" t="s">
        <v>16</v>
      </c>
      <c r="B110" s="192" t="s">
        <v>346</v>
      </c>
      <c r="C110" s="181"/>
      <c r="D110" s="181"/>
      <c r="E110" s="173">
        <f t="shared" si="6"/>
        <v>0</v>
      </c>
      <c r="F110" s="181"/>
      <c r="G110" s="173">
        <f t="shared" si="7"/>
        <v>0</v>
      </c>
      <c r="H110" s="181"/>
      <c r="I110" s="181"/>
      <c r="J110" s="164"/>
      <c r="K110" s="165"/>
    </row>
    <row r="111" spans="1:11" s="170" customFormat="1" ht="29.4" customHeight="1">
      <c r="A111" s="167">
        <v>1</v>
      </c>
      <c r="B111" s="160" t="s">
        <v>347</v>
      </c>
      <c r="C111" s="169"/>
      <c r="D111" s="169"/>
      <c r="E111" s="173">
        <f t="shared" si="6"/>
        <v>0</v>
      </c>
      <c r="F111" s="169"/>
      <c r="G111" s="173">
        <f t="shared" si="7"/>
        <v>0</v>
      </c>
      <c r="H111" s="181"/>
      <c r="I111" s="169"/>
      <c r="J111" s="164"/>
      <c r="K111" s="165"/>
    </row>
    <row r="112" spans="1:11" s="170" customFormat="1" ht="29.4" customHeight="1">
      <c r="A112" s="167"/>
      <c r="B112" s="179" t="s">
        <v>348</v>
      </c>
      <c r="C112" s="169"/>
      <c r="D112" s="169"/>
      <c r="E112" s="173">
        <f t="shared" si="6"/>
        <v>0</v>
      </c>
      <c r="F112" s="169"/>
      <c r="G112" s="173">
        <f t="shared" si="7"/>
        <v>0</v>
      </c>
      <c r="H112" s="181"/>
      <c r="I112" s="169"/>
      <c r="J112" s="164"/>
      <c r="K112" s="165"/>
    </row>
    <row r="113" spans="1:11" s="170" customFormat="1" ht="29.4" customHeight="1">
      <c r="A113" s="167">
        <v>2</v>
      </c>
      <c r="B113" s="160" t="s">
        <v>349</v>
      </c>
      <c r="C113" s="169"/>
      <c r="D113" s="169"/>
      <c r="E113" s="173">
        <f t="shared" si="6"/>
        <v>0</v>
      </c>
      <c r="F113" s="169"/>
      <c r="G113" s="173">
        <f t="shared" si="7"/>
        <v>0</v>
      </c>
      <c r="H113" s="181"/>
      <c r="I113" s="169"/>
      <c r="J113" s="164"/>
      <c r="K113" s="165"/>
    </row>
    <row r="114" spans="1:11" s="170" customFormat="1">
      <c r="A114" s="167"/>
      <c r="B114" s="179" t="s">
        <v>350</v>
      </c>
      <c r="C114" s="169"/>
      <c r="D114" s="169"/>
      <c r="E114" s="173">
        <f t="shared" si="6"/>
        <v>0</v>
      </c>
      <c r="F114" s="169"/>
      <c r="G114" s="173">
        <f t="shared" si="7"/>
        <v>0</v>
      </c>
      <c r="H114" s="181"/>
      <c r="I114" s="169"/>
      <c r="J114" s="164"/>
      <c r="K114" s="165"/>
    </row>
    <row r="115" spans="1:11" s="170" customFormat="1">
      <c r="A115" s="167">
        <v>3</v>
      </c>
      <c r="B115" s="160" t="s">
        <v>351</v>
      </c>
      <c r="C115" s="169"/>
      <c r="D115" s="169"/>
      <c r="E115" s="173">
        <f t="shared" si="6"/>
        <v>0</v>
      </c>
      <c r="F115" s="169"/>
      <c r="G115" s="173">
        <f t="shared" si="7"/>
        <v>0</v>
      </c>
      <c r="H115" s="181"/>
      <c r="I115" s="169"/>
      <c r="J115" s="164"/>
      <c r="K115" s="165"/>
    </row>
    <row r="116" spans="1:11" s="170" customFormat="1">
      <c r="A116" s="167">
        <v>4</v>
      </c>
      <c r="B116" s="160" t="s">
        <v>352</v>
      </c>
      <c r="C116" s="169"/>
      <c r="D116" s="169"/>
      <c r="E116" s="173">
        <f t="shared" si="6"/>
        <v>0</v>
      </c>
      <c r="F116" s="169"/>
      <c r="G116" s="173">
        <f t="shared" si="7"/>
        <v>0</v>
      </c>
      <c r="H116" s="181"/>
      <c r="I116" s="169"/>
      <c r="J116" s="164"/>
      <c r="K116" s="165"/>
    </row>
    <row r="117" spans="1:11" s="170" customFormat="1">
      <c r="A117" s="167">
        <v>5</v>
      </c>
      <c r="B117" s="160" t="s">
        <v>353</v>
      </c>
      <c r="C117" s="169"/>
      <c r="D117" s="169"/>
      <c r="E117" s="173">
        <f t="shared" si="6"/>
        <v>0</v>
      </c>
      <c r="F117" s="169"/>
      <c r="G117" s="173">
        <f t="shared" si="7"/>
        <v>0</v>
      </c>
      <c r="H117" s="181"/>
      <c r="I117" s="169"/>
      <c r="J117" s="164"/>
      <c r="K117" s="165"/>
    </row>
    <row r="118" spans="1:11" s="170" customFormat="1">
      <c r="A118" s="167">
        <v>6</v>
      </c>
      <c r="B118" s="160" t="s">
        <v>354</v>
      </c>
      <c r="C118" s="169"/>
      <c r="D118" s="169"/>
      <c r="E118" s="173">
        <f t="shared" si="6"/>
        <v>0</v>
      </c>
      <c r="F118" s="169"/>
      <c r="G118" s="173">
        <f t="shared" si="7"/>
        <v>0</v>
      </c>
      <c r="H118" s="181"/>
      <c r="I118" s="169"/>
      <c r="J118" s="164"/>
      <c r="K118" s="165"/>
    </row>
    <row r="119" spans="1:11" s="170" customFormat="1">
      <c r="A119" s="167">
        <v>7</v>
      </c>
      <c r="B119" s="160" t="s">
        <v>342</v>
      </c>
      <c r="C119" s="169"/>
      <c r="D119" s="169"/>
      <c r="E119" s="173">
        <f t="shared" si="6"/>
        <v>0</v>
      </c>
      <c r="F119" s="169"/>
      <c r="G119" s="173">
        <f t="shared" si="7"/>
        <v>0</v>
      </c>
      <c r="H119" s="181"/>
      <c r="I119" s="169"/>
      <c r="J119" s="164"/>
      <c r="K119" s="165"/>
    </row>
    <row r="120" spans="1:11">
      <c r="A120" s="167" t="s">
        <v>355</v>
      </c>
      <c r="B120" s="192" t="s">
        <v>356</v>
      </c>
      <c r="C120" s="181"/>
      <c r="D120" s="181"/>
      <c r="E120" s="173">
        <f t="shared" si="6"/>
        <v>0</v>
      </c>
      <c r="F120" s="181"/>
      <c r="G120" s="173">
        <f t="shared" si="7"/>
        <v>0</v>
      </c>
      <c r="H120" s="181"/>
      <c r="I120" s="181"/>
      <c r="J120" s="164"/>
      <c r="K120" s="165"/>
    </row>
    <row r="121" spans="1:11">
      <c r="A121" s="167" t="s">
        <v>357</v>
      </c>
      <c r="B121" s="192" t="s">
        <v>17</v>
      </c>
      <c r="C121" s="181"/>
      <c r="D121" s="181"/>
      <c r="E121" s="173">
        <f t="shared" si="6"/>
        <v>0</v>
      </c>
      <c r="F121" s="181"/>
      <c r="G121" s="173">
        <f t="shared" si="7"/>
        <v>0</v>
      </c>
      <c r="H121" s="181"/>
      <c r="I121" s="181"/>
      <c r="J121" s="164"/>
      <c r="K121" s="165"/>
    </row>
    <row r="122" spans="1:11" s="170" customFormat="1" ht="31.2">
      <c r="A122" s="167">
        <v>1</v>
      </c>
      <c r="B122" s="193" t="s">
        <v>358</v>
      </c>
      <c r="C122" s="169"/>
      <c r="D122" s="169"/>
      <c r="E122" s="173">
        <f t="shared" si="6"/>
        <v>0</v>
      </c>
      <c r="F122" s="169"/>
      <c r="G122" s="173">
        <f t="shared" si="7"/>
        <v>0</v>
      </c>
      <c r="H122" s="181"/>
      <c r="I122" s="169"/>
      <c r="J122" s="164"/>
      <c r="K122" s="165"/>
    </row>
    <row r="123" spans="1:11" s="170" customFormat="1">
      <c r="A123" s="167">
        <v>2</v>
      </c>
      <c r="B123" s="160" t="s">
        <v>18</v>
      </c>
      <c r="C123" s="169"/>
      <c r="D123" s="169"/>
      <c r="E123" s="173">
        <f t="shared" si="6"/>
        <v>0</v>
      </c>
      <c r="F123" s="169"/>
      <c r="G123" s="173">
        <f t="shared" si="7"/>
        <v>0</v>
      </c>
      <c r="H123" s="181"/>
      <c r="I123" s="169"/>
      <c r="J123" s="164"/>
      <c r="K123" s="165"/>
    </row>
    <row r="124" spans="1:11" ht="31.2">
      <c r="A124" s="167" t="s">
        <v>359</v>
      </c>
      <c r="B124" s="383" t="s">
        <v>360</v>
      </c>
      <c r="C124" s="181"/>
      <c r="D124" s="181"/>
      <c r="E124" s="173">
        <f t="shared" si="6"/>
        <v>0</v>
      </c>
      <c r="F124" s="181"/>
      <c r="G124" s="173">
        <f t="shared" si="7"/>
        <v>0</v>
      </c>
      <c r="H124" s="181"/>
      <c r="I124" s="181"/>
      <c r="J124" s="164"/>
      <c r="K124" s="165"/>
    </row>
    <row r="125" spans="1:11" ht="31.2">
      <c r="A125" s="167">
        <v>1</v>
      </c>
      <c r="B125" s="193" t="s">
        <v>361</v>
      </c>
      <c r="C125" s="181"/>
      <c r="D125" s="181"/>
      <c r="E125" s="173">
        <f t="shared" si="6"/>
        <v>0</v>
      </c>
      <c r="F125" s="181"/>
      <c r="G125" s="173">
        <f t="shared" si="7"/>
        <v>0</v>
      </c>
      <c r="H125" s="181"/>
      <c r="I125" s="181"/>
      <c r="J125" s="164"/>
      <c r="K125" s="165"/>
    </row>
    <row r="126" spans="1:11">
      <c r="A126" s="167">
        <v>2</v>
      </c>
      <c r="B126" s="193" t="s">
        <v>362</v>
      </c>
      <c r="C126" s="181"/>
      <c r="D126" s="181"/>
      <c r="E126" s="173">
        <f t="shared" si="6"/>
        <v>0</v>
      </c>
      <c r="F126" s="181"/>
      <c r="G126" s="173">
        <f t="shared" si="7"/>
        <v>0</v>
      </c>
      <c r="H126" s="181"/>
      <c r="I126" s="181"/>
      <c r="J126" s="164"/>
      <c r="K126" s="165"/>
    </row>
    <row r="127" spans="1:11">
      <c r="A127" s="194" t="s">
        <v>363</v>
      </c>
      <c r="B127" s="195" t="s">
        <v>364</v>
      </c>
      <c r="C127" s="181"/>
      <c r="D127" s="181"/>
      <c r="E127" s="173">
        <f t="shared" si="6"/>
        <v>0</v>
      </c>
      <c r="F127" s="181"/>
      <c r="G127" s="173">
        <f t="shared" si="7"/>
        <v>0</v>
      </c>
      <c r="H127" s="181"/>
      <c r="I127" s="181"/>
      <c r="J127" s="164"/>
      <c r="K127" s="165"/>
    </row>
    <row r="128" spans="1:11">
      <c r="A128" s="194" t="s">
        <v>365</v>
      </c>
      <c r="B128" s="195" t="s">
        <v>366</v>
      </c>
      <c r="C128" s="181"/>
      <c r="D128" s="181"/>
      <c r="E128" s="173">
        <f t="shared" si="6"/>
        <v>0</v>
      </c>
      <c r="F128" s="181"/>
      <c r="G128" s="173">
        <f t="shared" si="7"/>
        <v>0</v>
      </c>
      <c r="H128" s="181"/>
      <c r="I128" s="181"/>
      <c r="J128" s="164"/>
      <c r="K128" s="165"/>
    </row>
    <row r="129" spans="1:11" s="170" customFormat="1">
      <c r="A129" s="167">
        <v>3</v>
      </c>
      <c r="B129" s="193" t="s">
        <v>367</v>
      </c>
      <c r="C129" s="169"/>
      <c r="D129" s="169"/>
      <c r="E129" s="173">
        <f t="shared" si="6"/>
        <v>0</v>
      </c>
      <c r="F129" s="169"/>
      <c r="G129" s="173">
        <f t="shared" si="7"/>
        <v>0</v>
      </c>
      <c r="H129" s="181"/>
      <c r="I129" s="169"/>
      <c r="J129" s="164"/>
      <c r="K129" s="165"/>
    </row>
    <row r="130" spans="1:11" s="202" customFormat="1">
      <c r="A130" s="196" t="s">
        <v>368</v>
      </c>
      <c r="B130" s="197" t="s">
        <v>369</v>
      </c>
      <c r="C130" s="198"/>
      <c r="D130" s="198"/>
      <c r="E130" s="199">
        <f t="shared" si="6"/>
        <v>7037.8879999999999</v>
      </c>
      <c r="F130" s="198"/>
      <c r="G130" s="199">
        <f t="shared" si="7"/>
        <v>7037.8879999999999</v>
      </c>
      <c r="H130" s="198">
        <v>7037.8879999999999</v>
      </c>
      <c r="I130" s="198"/>
      <c r="J130" s="200"/>
      <c r="K130" s="201"/>
    </row>
    <row r="131" spans="1:11">
      <c r="A131" s="167" t="s">
        <v>19</v>
      </c>
      <c r="B131" s="168" t="s">
        <v>370</v>
      </c>
      <c r="C131" s="181"/>
      <c r="D131" s="181"/>
      <c r="E131" s="173">
        <f t="shared" si="6"/>
        <v>0</v>
      </c>
      <c r="F131" s="181"/>
      <c r="G131" s="173">
        <f t="shared" si="7"/>
        <v>0</v>
      </c>
      <c r="H131" s="181"/>
      <c r="I131" s="181"/>
      <c r="J131" s="164"/>
      <c r="K131" s="165"/>
    </row>
    <row r="132" spans="1:11">
      <c r="A132" s="167" t="s">
        <v>7</v>
      </c>
      <c r="B132" s="168" t="s">
        <v>371</v>
      </c>
      <c r="C132" s="181"/>
      <c r="D132" s="181"/>
      <c r="E132" s="173">
        <f t="shared" si="6"/>
        <v>0</v>
      </c>
      <c r="F132" s="181"/>
      <c r="G132" s="173">
        <f t="shared" si="7"/>
        <v>0</v>
      </c>
      <c r="H132" s="181"/>
      <c r="I132" s="181"/>
      <c r="J132" s="164"/>
      <c r="K132" s="165"/>
    </row>
    <row r="133" spans="1:11" s="170" customFormat="1">
      <c r="A133" s="167">
        <v>1</v>
      </c>
      <c r="B133" s="193" t="s">
        <v>372</v>
      </c>
      <c r="C133" s="169"/>
      <c r="D133" s="169"/>
      <c r="E133" s="173">
        <f t="shared" si="6"/>
        <v>0</v>
      </c>
      <c r="F133" s="169"/>
      <c r="G133" s="173">
        <f t="shared" si="7"/>
        <v>0</v>
      </c>
      <c r="H133" s="181"/>
      <c r="I133" s="169"/>
      <c r="J133" s="164"/>
      <c r="K133" s="165"/>
    </row>
    <row r="134" spans="1:11" s="170" customFormat="1">
      <c r="A134" s="167">
        <f>A133+1</f>
        <v>2</v>
      </c>
      <c r="B134" s="193" t="s">
        <v>373</v>
      </c>
      <c r="C134" s="169"/>
      <c r="D134" s="169"/>
      <c r="E134" s="173">
        <f t="shared" si="6"/>
        <v>0</v>
      </c>
      <c r="F134" s="169"/>
      <c r="G134" s="173">
        <f t="shared" si="7"/>
        <v>0</v>
      </c>
      <c r="H134" s="181"/>
      <c r="I134" s="169"/>
      <c r="J134" s="164"/>
      <c r="K134" s="165"/>
    </row>
    <row r="135" spans="1:11">
      <c r="A135" s="167" t="s">
        <v>15</v>
      </c>
      <c r="B135" s="168" t="s">
        <v>374</v>
      </c>
      <c r="C135" s="181"/>
      <c r="D135" s="181"/>
      <c r="E135" s="173">
        <f t="shared" si="6"/>
        <v>0</v>
      </c>
      <c r="F135" s="181"/>
      <c r="G135" s="173">
        <f t="shared" si="7"/>
        <v>0</v>
      </c>
      <c r="H135" s="181"/>
      <c r="I135" s="181"/>
      <c r="J135" s="164"/>
      <c r="K135" s="165"/>
    </row>
    <row r="136" spans="1:11" s="170" customFormat="1">
      <c r="A136" s="167">
        <v>1</v>
      </c>
      <c r="B136" s="193" t="s">
        <v>372</v>
      </c>
      <c r="C136" s="169"/>
      <c r="D136" s="169"/>
      <c r="E136" s="173">
        <f t="shared" si="6"/>
        <v>0</v>
      </c>
      <c r="F136" s="169"/>
      <c r="G136" s="173">
        <f t="shared" si="7"/>
        <v>0</v>
      </c>
      <c r="H136" s="181"/>
      <c r="I136" s="169"/>
      <c r="J136" s="164"/>
      <c r="K136" s="165"/>
    </row>
    <row r="137" spans="1:11" s="170" customFormat="1">
      <c r="A137" s="167">
        <v>2</v>
      </c>
      <c r="B137" s="193" t="s">
        <v>373</v>
      </c>
      <c r="C137" s="169"/>
      <c r="D137" s="169"/>
      <c r="E137" s="173">
        <f t="shared" si="6"/>
        <v>0</v>
      </c>
      <c r="F137" s="169"/>
      <c r="G137" s="173">
        <f t="shared" si="7"/>
        <v>0</v>
      </c>
      <c r="H137" s="181"/>
      <c r="I137" s="169"/>
      <c r="J137" s="164"/>
      <c r="K137" s="165"/>
    </row>
    <row r="138" spans="1:11">
      <c r="A138" s="167" t="s">
        <v>25</v>
      </c>
      <c r="B138" s="168" t="s">
        <v>20</v>
      </c>
      <c r="C138" s="181">
        <f>C139+C144</f>
        <v>231325.66099999999</v>
      </c>
      <c r="D138" s="181">
        <f>D139+D144</f>
        <v>233926.670446</v>
      </c>
      <c r="E138" s="173">
        <f>E139+E144</f>
        <v>281420.638851</v>
      </c>
      <c r="F138" s="173">
        <f t="shared" ref="F138:I138" si="11">F139+F144</f>
        <v>0</v>
      </c>
      <c r="G138" s="173">
        <f t="shared" si="11"/>
        <v>281420.638851</v>
      </c>
      <c r="H138" s="173">
        <f t="shared" si="11"/>
        <v>101</v>
      </c>
      <c r="I138" s="173">
        <f t="shared" si="11"/>
        <v>281319.638851</v>
      </c>
      <c r="J138" s="164">
        <f t="shared" si="8"/>
        <v>1.2165560778447317</v>
      </c>
      <c r="K138" s="165">
        <f t="shared" si="9"/>
        <v>1.2030293010816122</v>
      </c>
    </row>
    <row r="139" spans="1:11">
      <c r="A139" s="167" t="s">
        <v>7</v>
      </c>
      <c r="B139" s="168" t="s">
        <v>21</v>
      </c>
      <c r="C139" s="181">
        <f>C140+C141</f>
        <v>231325.66099999999</v>
      </c>
      <c r="D139" s="181">
        <f>D140+D141</f>
        <v>233926.670446</v>
      </c>
      <c r="E139" s="173">
        <f t="shared" si="6"/>
        <v>281319.638851</v>
      </c>
      <c r="F139" s="181"/>
      <c r="G139" s="173">
        <f t="shared" si="7"/>
        <v>281319.638851</v>
      </c>
      <c r="H139" s="181"/>
      <c r="I139" s="181">
        <f>I140+I141</f>
        <v>281319.638851</v>
      </c>
      <c r="J139" s="164">
        <f t="shared" si="8"/>
        <v>1.2161194639404922</v>
      </c>
      <c r="K139" s="165">
        <f t="shared" si="9"/>
        <v>1.2025975418477999</v>
      </c>
    </row>
    <row r="140" spans="1:11" s="170" customFormat="1">
      <c r="A140" s="167" t="s">
        <v>375</v>
      </c>
      <c r="B140" s="193" t="s">
        <v>22</v>
      </c>
      <c r="C140" s="169">
        <f>D140</f>
        <v>213009</v>
      </c>
      <c r="D140" s="169">
        <f>E140</f>
        <v>213009</v>
      </c>
      <c r="E140" s="162">
        <f t="shared" si="6"/>
        <v>213009</v>
      </c>
      <c r="F140" s="169"/>
      <c r="G140" s="162">
        <f t="shared" si="7"/>
        <v>213009</v>
      </c>
      <c r="H140" s="169"/>
      <c r="I140" s="169">
        <v>213009</v>
      </c>
      <c r="J140" s="164">
        <f t="shared" si="8"/>
        <v>1</v>
      </c>
      <c r="K140" s="165">
        <f t="shared" si="9"/>
        <v>1</v>
      </c>
    </row>
    <row r="141" spans="1:11" s="170" customFormat="1">
      <c r="A141" s="167" t="s">
        <v>376</v>
      </c>
      <c r="B141" s="193" t="s">
        <v>23</v>
      </c>
      <c r="C141" s="169">
        <f>17857.011+459.65</f>
        <v>18316.661</v>
      </c>
      <c r="D141" s="169">
        <f>'[11]B 48 - NĐ 31'!C14</f>
        <v>20917.670446</v>
      </c>
      <c r="E141" s="162">
        <f t="shared" ref="E141:E146" si="12">F141+G141</f>
        <v>68310.638850999996</v>
      </c>
      <c r="F141" s="169"/>
      <c r="G141" s="162">
        <f t="shared" si="7"/>
        <v>68310.638850999996</v>
      </c>
      <c r="H141" s="169"/>
      <c r="I141" s="169">
        <v>68310.638850999996</v>
      </c>
      <c r="J141" s="164">
        <f t="shared" si="8"/>
        <v>3.729426386774314</v>
      </c>
      <c r="K141" s="165">
        <f t="shared" si="9"/>
        <v>3.2656905570506662</v>
      </c>
    </row>
    <row r="142" spans="1:11">
      <c r="A142" s="194" t="s">
        <v>363</v>
      </c>
      <c r="B142" s="187" t="s">
        <v>377</v>
      </c>
      <c r="C142" s="181"/>
      <c r="D142" s="181"/>
      <c r="E142" s="173">
        <f t="shared" si="12"/>
        <v>68310.638850999996</v>
      </c>
      <c r="F142" s="181"/>
      <c r="G142" s="173">
        <f t="shared" ref="G142:G146" si="13">H142+I142</f>
        <v>68310.638850999996</v>
      </c>
      <c r="H142" s="181"/>
      <c r="I142" s="181">
        <f>I141</f>
        <v>68310.638850999996</v>
      </c>
      <c r="J142" s="164"/>
      <c r="K142" s="165"/>
    </row>
    <row r="143" spans="1:11">
      <c r="A143" s="194" t="s">
        <v>365</v>
      </c>
      <c r="B143" s="187" t="s">
        <v>378</v>
      </c>
      <c r="C143" s="181"/>
      <c r="D143" s="181"/>
      <c r="E143" s="173">
        <f t="shared" si="12"/>
        <v>0</v>
      </c>
      <c r="F143" s="181"/>
      <c r="G143" s="173">
        <f t="shared" si="13"/>
        <v>0</v>
      </c>
      <c r="H143" s="181"/>
      <c r="I143" s="181"/>
      <c r="J143" s="164"/>
      <c r="K143" s="165"/>
    </row>
    <row r="144" spans="1:11">
      <c r="A144" s="167" t="s">
        <v>15</v>
      </c>
      <c r="B144" s="168" t="s">
        <v>24</v>
      </c>
      <c r="C144" s="181"/>
      <c r="D144" s="181"/>
      <c r="E144" s="173">
        <f t="shared" si="12"/>
        <v>101</v>
      </c>
      <c r="F144" s="181"/>
      <c r="G144" s="173">
        <f t="shared" si="13"/>
        <v>101</v>
      </c>
      <c r="H144" s="181">
        <v>101</v>
      </c>
      <c r="I144" s="181"/>
      <c r="J144" s="164"/>
      <c r="K144" s="165"/>
    </row>
    <row r="145" spans="1:11" s="170" customFormat="1">
      <c r="A145" s="167" t="s">
        <v>26</v>
      </c>
      <c r="B145" s="168" t="s">
        <v>379</v>
      </c>
      <c r="C145" s="169">
        <f>D145</f>
        <v>1656.550739</v>
      </c>
      <c r="D145" s="169">
        <f>E145</f>
        <v>1656.550739</v>
      </c>
      <c r="E145" s="162">
        <f t="shared" si="12"/>
        <v>1656.550739</v>
      </c>
      <c r="F145" s="169"/>
      <c r="G145" s="162">
        <f t="shared" si="13"/>
        <v>1656.550739</v>
      </c>
      <c r="H145" s="169"/>
      <c r="I145" s="169">
        <f>'[11]B 48 - NĐ 31'!D17</f>
        <v>1656.550739</v>
      </c>
      <c r="J145" s="164">
        <f t="shared" ref="J145:J146" si="14">E145/C145</f>
        <v>1</v>
      </c>
      <c r="K145" s="165">
        <f t="shared" ref="K145:K146" si="15">E145/D145</f>
        <v>1</v>
      </c>
    </row>
    <row r="146" spans="1:11" s="170" customFormat="1">
      <c r="A146" s="167" t="s">
        <v>380</v>
      </c>
      <c r="B146" s="168" t="s">
        <v>27</v>
      </c>
      <c r="C146" s="169">
        <f>D146</f>
        <v>1088.9048150000001</v>
      </c>
      <c r="D146" s="169">
        <f>E146</f>
        <v>1088.9048150000001</v>
      </c>
      <c r="E146" s="162">
        <f t="shared" si="12"/>
        <v>1088.9048150000001</v>
      </c>
      <c r="F146" s="169"/>
      <c r="G146" s="162">
        <f t="shared" si="13"/>
        <v>1088.9048150000001</v>
      </c>
      <c r="H146" s="169"/>
      <c r="I146" s="169">
        <f>'[11]B 48 - NĐ 31'!D16</f>
        <v>1088.9048150000001</v>
      </c>
      <c r="J146" s="164">
        <f t="shared" si="14"/>
        <v>1</v>
      </c>
      <c r="K146" s="165">
        <f t="shared" si="15"/>
        <v>1</v>
      </c>
    </row>
    <row r="147" spans="1:11">
      <c r="A147" s="203"/>
      <c r="B147" s="204"/>
    </row>
    <row r="148" spans="1:11" ht="16.8">
      <c r="H148" s="135" t="s">
        <v>567</v>
      </c>
    </row>
  </sheetData>
  <mergeCells count="6">
    <mergeCell ref="H6:I6"/>
    <mergeCell ref="A2:K2"/>
    <mergeCell ref="A3:K3"/>
    <mergeCell ref="C5:D5"/>
    <mergeCell ref="F5:I5"/>
    <mergeCell ref="J5:K5"/>
  </mergeCells>
  <pageMargins left="0.31496062992126" right="0.118110236220472" top="0.30118110199999998" bottom="0.35433070866141703" header="0.31496062992126" footer="0.118110236220472"/>
  <pageSetup paperSize="9" scale="85" orientation="landscape" r:id="rId1"/>
  <headerFooter>
    <oddFooter>&amp;CTrang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257"/>
  <sheetViews>
    <sheetView workbookViewId="0">
      <selection activeCell="A4" sqref="A4"/>
    </sheetView>
  </sheetViews>
  <sheetFormatPr defaultColWidth="11.44140625" defaultRowHeight="15.6"/>
  <cols>
    <col min="1" max="1" width="6.5546875" style="141" bestFit="1" customWidth="1"/>
    <col min="2" max="2" width="55" style="141" customWidth="1"/>
    <col min="3" max="3" width="11.77734375" style="141" customWidth="1"/>
    <col min="4" max="4" width="14.109375" style="141" customWidth="1"/>
    <col min="5" max="5" width="11.21875" style="141" customWidth="1"/>
    <col min="6" max="9" width="14.109375" style="141" customWidth="1"/>
    <col min="10" max="10" width="7.6640625" style="141" hidden="1" customWidth="1"/>
    <col min="11" max="12" width="7.5546875" style="141" hidden="1" customWidth="1"/>
    <col min="13" max="13" width="7" style="141" hidden="1" customWidth="1"/>
    <col min="14" max="16384" width="11.44140625" style="141"/>
  </cols>
  <sheetData>
    <row r="1" spans="1:14" ht="21" customHeight="1">
      <c r="A1" s="205" t="s">
        <v>229</v>
      </c>
      <c r="B1" s="205"/>
      <c r="C1" s="206"/>
      <c r="D1" s="206"/>
      <c r="E1" s="206"/>
      <c r="F1" s="206"/>
      <c r="G1" s="206"/>
      <c r="I1" s="47" t="s">
        <v>215</v>
      </c>
    </row>
    <row r="2" spans="1:14" ht="18.75" customHeight="1">
      <c r="A2" s="403" t="s">
        <v>71</v>
      </c>
      <c r="B2" s="403"/>
      <c r="C2" s="403"/>
      <c r="D2" s="403"/>
      <c r="E2" s="403"/>
      <c r="F2" s="403"/>
      <c r="G2" s="403"/>
      <c r="H2" s="403"/>
      <c r="I2" s="403"/>
    </row>
    <row r="3" spans="1:14" ht="17.25" customHeight="1">
      <c r="A3" s="404" t="str">
        <f>'Cân đối ngân sách ( 60 tt342) '!A3:H3</f>
        <v>( Kèm theo Quyết định số       /QĐ-UBND ngày       tháng     năm 2026 của UBND xã Vũ Quang)</v>
      </c>
      <c r="B3" s="404"/>
      <c r="C3" s="404"/>
      <c r="D3" s="404"/>
      <c r="E3" s="404"/>
      <c r="F3" s="404"/>
      <c r="G3" s="404"/>
      <c r="H3" s="404"/>
      <c r="I3" s="404"/>
    </row>
    <row r="4" spans="1:14">
      <c r="F4" s="207"/>
      <c r="G4" s="208"/>
      <c r="H4" s="209"/>
      <c r="I4" s="209" t="s">
        <v>381</v>
      </c>
    </row>
    <row r="5" spans="1:14" ht="18" customHeight="1">
      <c r="A5" s="210"/>
      <c r="B5" s="210" t="s">
        <v>228</v>
      </c>
      <c r="C5" s="405" t="s">
        <v>382</v>
      </c>
      <c r="D5" s="405"/>
      <c r="E5" s="406" t="s">
        <v>383</v>
      </c>
      <c r="F5" s="407"/>
      <c r="G5" s="408"/>
      <c r="H5" s="406" t="s">
        <v>384</v>
      </c>
      <c r="I5" s="408"/>
      <c r="J5" s="394" t="s">
        <v>385</v>
      </c>
      <c r="K5" s="395"/>
      <c r="L5" s="395"/>
      <c r="M5" s="396"/>
    </row>
    <row r="6" spans="1:14" ht="18.75" customHeight="1">
      <c r="A6" s="211" t="s">
        <v>29</v>
      </c>
      <c r="B6" s="211" t="s">
        <v>386</v>
      </c>
      <c r="C6" s="211" t="s">
        <v>232</v>
      </c>
      <c r="D6" s="211" t="s">
        <v>233</v>
      </c>
      <c r="E6" s="211" t="s">
        <v>60</v>
      </c>
      <c r="F6" s="211" t="s">
        <v>387</v>
      </c>
      <c r="G6" s="211" t="s">
        <v>388</v>
      </c>
      <c r="H6" s="211" t="s">
        <v>389</v>
      </c>
      <c r="I6" s="211" t="s">
        <v>233</v>
      </c>
      <c r="J6" s="397"/>
      <c r="K6" s="398"/>
      <c r="L6" s="398"/>
      <c r="M6" s="399"/>
    </row>
    <row r="7" spans="1:14" ht="18.75" customHeight="1">
      <c r="A7" s="211"/>
      <c r="B7" s="211"/>
      <c r="C7" s="211" t="s">
        <v>237</v>
      </c>
      <c r="D7" s="211" t="s">
        <v>238</v>
      </c>
      <c r="E7" s="211" t="s">
        <v>388</v>
      </c>
      <c r="F7" s="211" t="s">
        <v>390</v>
      </c>
      <c r="G7" s="211" t="s">
        <v>391</v>
      </c>
      <c r="H7" s="211" t="s">
        <v>241</v>
      </c>
      <c r="I7" s="211" t="s">
        <v>392</v>
      </c>
      <c r="J7" s="397"/>
      <c r="K7" s="398"/>
      <c r="L7" s="398"/>
      <c r="M7" s="399"/>
    </row>
    <row r="8" spans="1:14" ht="13.5" customHeight="1">
      <c r="A8" s="212"/>
      <c r="B8" s="212"/>
      <c r="C8" s="212" t="s">
        <v>241</v>
      </c>
      <c r="D8" s="212" t="s">
        <v>242</v>
      </c>
      <c r="E8" s="212" t="s">
        <v>157</v>
      </c>
      <c r="F8" s="212" t="s">
        <v>393</v>
      </c>
      <c r="G8" s="212" t="s">
        <v>394</v>
      </c>
      <c r="H8" s="212"/>
      <c r="I8" s="212"/>
      <c r="J8" s="400"/>
      <c r="K8" s="401"/>
      <c r="L8" s="401"/>
      <c r="M8" s="402"/>
    </row>
    <row r="9" spans="1:14" s="219" customFormat="1" ht="29.4" customHeight="1">
      <c r="A9" s="213" t="s">
        <v>5</v>
      </c>
      <c r="B9" s="213" t="s">
        <v>19</v>
      </c>
      <c r="C9" s="214">
        <v>1</v>
      </c>
      <c r="D9" s="214">
        <v>2</v>
      </c>
      <c r="E9" s="215" t="s">
        <v>395</v>
      </c>
      <c r="F9" s="214">
        <v>4</v>
      </c>
      <c r="G9" s="214">
        <v>5</v>
      </c>
      <c r="H9" s="215" t="s">
        <v>396</v>
      </c>
      <c r="I9" s="215" t="s">
        <v>397</v>
      </c>
      <c r="J9" s="216" t="s">
        <v>398</v>
      </c>
      <c r="K9" s="216" t="s">
        <v>399</v>
      </c>
      <c r="L9" s="216" t="s">
        <v>400</v>
      </c>
      <c r="M9" s="217" t="s">
        <v>401</v>
      </c>
      <c r="N9" s="218" t="s">
        <v>402</v>
      </c>
    </row>
    <row r="10" spans="1:14" ht="22.5" customHeight="1">
      <c r="A10" s="220" t="s">
        <v>5</v>
      </c>
      <c r="B10" s="221" t="s">
        <v>403</v>
      </c>
      <c r="C10" s="222">
        <f>C11+C29+C30+C44+C45+C46+C47+C48</f>
        <v>234070.66099999999</v>
      </c>
      <c r="D10" s="222">
        <f t="shared" ref="D10:F10" si="0">D11+D29+D30+D44+D45+D46+D47+D48</f>
        <v>240417.12599999999</v>
      </c>
      <c r="E10" s="222">
        <f>F10+G10</f>
        <v>287765.03963399999</v>
      </c>
      <c r="F10" s="222">
        <f t="shared" si="0"/>
        <v>0</v>
      </c>
      <c r="G10" s="222">
        <f>G11+G29+G30+G44+G45+G46+G47+G48</f>
        <v>287765.03963399999</v>
      </c>
      <c r="H10" s="223">
        <f>E10/C10</f>
        <v>1.2293938864640537</v>
      </c>
      <c r="I10" s="223">
        <f>E10/D10</f>
        <v>1.1969406856398408</v>
      </c>
      <c r="J10" s="224"/>
      <c r="K10" s="224"/>
      <c r="L10" s="224"/>
      <c r="M10" s="224"/>
    </row>
    <row r="11" spans="1:14" ht="20.25" customHeight="1">
      <c r="A11" s="220" t="s">
        <v>7</v>
      </c>
      <c r="B11" s="221" t="s">
        <v>56</v>
      </c>
      <c r="C11" s="225">
        <v>1429</v>
      </c>
      <c r="D11" s="225">
        <v>22782.921999999999</v>
      </c>
      <c r="E11" s="222">
        <f t="shared" ref="E11:E54" si="1">F11+G11</f>
        <v>12203.046624999999</v>
      </c>
      <c r="F11" s="222"/>
      <c r="G11" s="222">
        <f>G12</f>
        <v>12203.046624999999</v>
      </c>
      <c r="H11" s="223">
        <f t="shared" ref="H11:H55" si="2">E11/C11</f>
        <v>8.5395707662701188</v>
      </c>
      <c r="I11" s="223">
        <f t="shared" ref="I11:I55" si="3">E11/D11</f>
        <v>0.5356225432804449</v>
      </c>
      <c r="J11" s="224"/>
      <c r="K11" s="224"/>
      <c r="L11" s="224"/>
      <c r="M11" s="224"/>
    </row>
    <row r="12" spans="1:14" s="206" customFormat="1" ht="101.4" customHeight="1">
      <c r="A12" s="220">
        <v>1</v>
      </c>
      <c r="B12" s="226" t="s">
        <v>404</v>
      </c>
      <c r="C12" s="225"/>
      <c r="D12" s="225"/>
      <c r="E12" s="222">
        <f t="shared" si="1"/>
        <v>12203.046624999999</v>
      </c>
      <c r="F12" s="222"/>
      <c r="G12" s="222">
        <f>SUM(G20:G23)</f>
        <v>12203.046624999999</v>
      </c>
      <c r="H12" s="223"/>
      <c r="I12" s="223"/>
      <c r="J12" s="227"/>
      <c r="K12" s="227"/>
      <c r="L12" s="227"/>
      <c r="M12" s="227"/>
      <c r="N12" s="228"/>
    </row>
    <row r="13" spans="1:14" ht="40.200000000000003" customHeight="1">
      <c r="A13" s="229" t="s">
        <v>331</v>
      </c>
      <c r="B13" s="230" t="s">
        <v>405</v>
      </c>
      <c r="C13" s="231"/>
      <c r="D13" s="231"/>
      <c r="E13" s="232">
        <f t="shared" si="1"/>
        <v>0</v>
      </c>
      <c r="F13" s="232"/>
      <c r="G13" s="232"/>
      <c r="H13" s="233"/>
      <c r="I13" s="233"/>
      <c r="J13" s="224"/>
      <c r="K13" s="224"/>
      <c r="L13" s="224"/>
      <c r="M13" s="224"/>
    </row>
    <row r="14" spans="1:14" ht="38.4" customHeight="1">
      <c r="A14" s="229" t="s">
        <v>333</v>
      </c>
      <c r="B14" s="230" t="s">
        <v>406</v>
      </c>
      <c r="C14" s="231"/>
      <c r="D14" s="231"/>
      <c r="E14" s="232">
        <f t="shared" si="1"/>
        <v>0</v>
      </c>
      <c r="F14" s="232"/>
      <c r="G14" s="232"/>
      <c r="H14" s="233"/>
      <c r="I14" s="233"/>
      <c r="J14" s="224"/>
      <c r="K14" s="224"/>
      <c r="L14" s="224"/>
      <c r="M14" s="224"/>
    </row>
    <row r="15" spans="1:14" ht="20.25" customHeight="1">
      <c r="A15" s="229" t="s">
        <v>335</v>
      </c>
      <c r="B15" s="230" t="s">
        <v>61</v>
      </c>
      <c r="C15" s="231"/>
      <c r="D15" s="231"/>
      <c r="E15" s="232">
        <f t="shared" si="1"/>
        <v>0</v>
      </c>
      <c r="F15" s="232"/>
      <c r="G15" s="232"/>
      <c r="H15" s="233"/>
      <c r="I15" s="233"/>
      <c r="J15" s="224"/>
      <c r="K15" s="224"/>
      <c r="L15" s="224"/>
      <c r="M15" s="224"/>
    </row>
    <row r="16" spans="1:14" ht="20.25" customHeight="1">
      <c r="A16" s="229" t="s">
        <v>337</v>
      </c>
      <c r="B16" s="230" t="s">
        <v>407</v>
      </c>
      <c r="C16" s="231"/>
      <c r="D16" s="231"/>
      <c r="E16" s="232">
        <f t="shared" si="1"/>
        <v>0</v>
      </c>
      <c r="F16" s="232"/>
      <c r="G16" s="232"/>
      <c r="H16" s="233"/>
      <c r="I16" s="233"/>
      <c r="J16" s="224"/>
      <c r="K16" s="224"/>
      <c r="L16" s="224"/>
      <c r="M16" s="224"/>
    </row>
    <row r="17" spans="1:13" ht="22.5" customHeight="1">
      <c r="A17" s="229" t="s">
        <v>339</v>
      </c>
      <c r="B17" s="230" t="s">
        <v>62</v>
      </c>
      <c r="C17" s="231"/>
      <c r="D17" s="231"/>
      <c r="E17" s="232">
        <f t="shared" si="1"/>
        <v>0</v>
      </c>
      <c r="F17" s="232"/>
      <c r="G17" s="232"/>
      <c r="H17" s="233"/>
      <c r="I17" s="233"/>
      <c r="J17" s="224"/>
      <c r="K17" s="224"/>
      <c r="L17" s="224"/>
      <c r="M17" s="224"/>
    </row>
    <row r="18" spans="1:13" ht="22.5" customHeight="1">
      <c r="A18" s="229" t="s">
        <v>341</v>
      </c>
      <c r="B18" s="230" t="s">
        <v>63</v>
      </c>
      <c r="C18" s="231"/>
      <c r="D18" s="231"/>
      <c r="E18" s="232">
        <f t="shared" si="1"/>
        <v>0</v>
      </c>
      <c r="F18" s="232"/>
      <c r="G18" s="232"/>
      <c r="H18" s="233"/>
      <c r="I18" s="233"/>
      <c r="J18" s="224"/>
      <c r="K18" s="224"/>
      <c r="L18" s="224"/>
      <c r="M18" s="224"/>
    </row>
    <row r="19" spans="1:13" ht="22.5" customHeight="1">
      <c r="A19" s="229" t="s">
        <v>408</v>
      </c>
      <c r="B19" s="230" t="s">
        <v>409</v>
      </c>
      <c r="C19" s="231"/>
      <c r="D19" s="231"/>
      <c r="E19" s="232">
        <f t="shared" si="1"/>
        <v>0</v>
      </c>
      <c r="F19" s="232"/>
      <c r="G19" s="232"/>
      <c r="H19" s="233"/>
      <c r="I19" s="233"/>
      <c r="J19" s="224"/>
      <c r="K19" s="224"/>
      <c r="L19" s="224"/>
      <c r="M19" s="224"/>
    </row>
    <row r="20" spans="1:13" ht="22.5" customHeight="1">
      <c r="A20" s="229" t="s">
        <v>410</v>
      </c>
      <c r="B20" s="230" t="s">
        <v>64</v>
      </c>
      <c r="C20" s="231"/>
      <c r="D20" s="231"/>
      <c r="E20" s="232">
        <f t="shared" si="1"/>
        <v>150</v>
      </c>
      <c r="F20" s="232"/>
      <c r="G20" s="232">
        <v>150</v>
      </c>
      <c r="H20" s="233"/>
      <c r="I20" s="233"/>
      <c r="J20" s="224"/>
      <c r="K20" s="224"/>
      <c r="L20" s="224"/>
      <c r="M20" s="224"/>
    </row>
    <row r="21" spans="1:13" ht="38.4" customHeight="1">
      <c r="A21" s="229" t="s">
        <v>411</v>
      </c>
      <c r="B21" s="230" t="s">
        <v>65</v>
      </c>
      <c r="C21" s="231"/>
      <c r="D21" s="231"/>
      <c r="E21" s="232">
        <f t="shared" si="1"/>
        <v>45.302999999999997</v>
      </c>
      <c r="F21" s="232"/>
      <c r="G21" s="232">
        <v>45.302999999999997</v>
      </c>
      <c r="H21" s="233"/>
      <c r="I21" s="233"/>
      <c r="J21" s="224"/>
      <c r="K21" s="224"/>
      <c r="L21" s="224"/>
      <c r="M21" s="224"/>
    </row>
    <row r="22" spans="1:13" ht="22.5" customHeight="1">
      <c r="A22" s="229" t="s">
        <v>412</v>
      </c>
      <c r="B22" s="230" t="s">
        <v>58</v>
      </c>
      <c r="C22" s="231"/>
      <c r="D22" s="231"/>
      <c r="E22" s="232">
        <f t="shared" si="1"/>
        <v>7709.5956249999999</v>
      </c>
      <c r="F22" s="232"/>
      <c r="G22" s="232">
        <v>7709.5956249999999</v>
      </c>
      <c r="H22" s="233"/>
      <c r="I22" s="233"/>
      <c r="J22" s="224"/>
      <c r="K22" s="224"/>
      <c r="L22" s="224"/>
      <c r="M22" s="224"/>
    </row>
    <row r="23" spans="1:13" ht="22.5" customHeight="1">
      <c r="A23" s="229" t="s">
        <v>413</v>
      </c>
      <c r="B23" s="230" t="s">
        <v>414</v>
      </c>
      <c r="C23" s="231"/>
      <c r="D23" s="231"/>
      <c r="E23" s="232">
        <f t="shared" si="1"/>
        <v>4298.1480000000001</v>
      </c>
      <c r="F23" s="232"/>
      <c r="G23" s="232">
        <v>4298.1480000000001</v>
      </c>
      <c r="H23" s="233"/>
      <c r="I23" s="233"/>
      <c r="J23" s="224"/>
      <c r="K23" s="224"/>
      <c r="L23" s="224"/>
      <c r="M23" s="224"/>
    </row>
    <row r="24" spans="1:13" ht="39.6" customHeight="1">
      <c r="A24" s="229" t="s">
        <v>415</v>
      </c>
      <c r="B24" s="230" t="s">
        <v>416</v>
      </c>
      <c r="C24" s="234"/>
      <c r="D24" s="234"/>
      <c r="E24" s="232">
        <f t="shared" si="1"/>
        <v>0</v>
      </c>
      <c r="F24" s="234"/>
      <c r="G24" s="234"/>
      <c r="H24" s="233"/>
      <c r="I24" s="233"/>
      <c r="J24" s="224"/>
      <c r="K24" s="224"/>
      <c r="L24" s="224"/>
      <c r="M24" s="224"/>
    </row>
    <row r="25" spans="1:13" ht="22.5" customHeight="1">
      <c r="A25" s="229" t="s">
        <v>417</v>
      </c>
      <c r="B25" s="230" t="s">
        <v>418</v>
      </c>
      <c r="C25" s="234"/>
      <c r="D25" s="234"/>
      <c r="E25" s="232">
        <f t="shared" si="1"/>
        <v>0</v>
      </c>
      <c r="F25" s="234"/>
      <c r="G25" s="234"/>
      <c r="H25" s="233"/>
      <c r="I25" s="233"/>
      <c r="J25" s="224"/>
      <c r="K25" s="224"/>
      <c r="L25" s="224"/>
      <c r="M25" s="224"/>
    </row>
    <row r="26" spans="1:13" ht="95.4" customHeight="1">
      <c r="A26" s="235">
        <v>2</v>
      </c>
      <c r="B26" s="226" t="s">
        <v>419</v>
      </c>
      <c r="C26" s="234"/>
      <c r="D26" s="234"/>
      <c r="E26" s="232">
        <f t="shared" si="1"/>
        <v>0</v>
      </c>
      <c r="F26" s="234"/>
      <c r="G26" s="234"/>
      <c r="H26" s="233"/>
      <c r="I26" s="233"/>
      <c r="J26" s="224"/>
      <c r="K26" s="224"/>
      <c r="L26" s="224"/>
      <c r="M26" s="224"/>
    </row>
    <row r="27" spans="1:13" ht="58.2" customHeight="1">
      <c r="A27" s="235">
        <v>3</v>
      </c>
      <c r="B27" s="226" t="s">
        <v>420</v>
      </c>
      <c r="C27" s="234"/>
      <c r="D27" s="234"/>
      <c r="E27" s="232">
        <f t="shared" si="1"/>
        <v>0</v>
      </c>
      <c r="F27" s="234"/>
      <c r="G27" s="234"/>
      <c r="H27" s="233"/>
      <c r="I27" s="233"/>
      <c r="J27" s="224"/>
      <c r="K27" s="224"/>
      <c r="L27" s="224"/>
      <c r="M27" s="224"/>
    </row>
    <row r="28" spans="1:13" ht="22.5" customHeight="1">
      <c r="A28" s="235">
        <v>4</v>
      </c>
      <c r="B28" s="236" t="s">
        <v>59</v>
      </c>
      <c r="C28" s="234"/>
      <c r="D28" s="234"/>
      <c r="E28" s="232">
        <f t="shared" si="1"/>
        <v>0</v>
      </c>
      <c r="F28" s="234"/>
      <c r="G28" s="234"/>
      <c r="H28" s="233"/>
      <c r="I28" s="233"/>
      <c r="J28" s="224"/>
      <c r="K28" s="224"/>
      <c r="L28" s="224"/>
      <c r="M28" s="224"/>
    </row>
    <row r="29" spans="1:13" ht="22.5" customHeight="1">
      <c r="A29" s="220" t="s">
        <v>15</v>
      </c>
      <c r="B29" s="221" t="s">
        <v>421</v>
      </c>
      <c r="C29" s="234"/>
      <c r="D29" s="234"/>
      <c r="E29" s="232">
        <f t="shared" si="1"/>
        <v>0</v>
      </c>
      <c r="F29" s="234"/>
      <c r="G29" s="234"/>
      <c r="H29" s="233"/>
      <c r="I29" s="233"/>
      <c r="J29" s="224"/>
      <c r="K29" s="224"/>
      <c r="L29" s="224"/>
      <c r="M29" s="224"/>
    </row>
    <row r="30" spans="1:13" ht="22.5" customHeight="1">
      <c r="A30" s="220" t="s">
        <v>16</v>
      </c>
      <c r="B30" s="221" t="s">
        <v>57</v>
      </c>
      <c r="C30" s="222">
        <v>232641.66099999999</v>
      </c>
      <c r="D30" s="222">
        <f>SUM(D31:D43)</f>
        <v>217634.204</v>
      </c>
      <c r="E30" s="222">
        <f t="shared" si="1"/>
        <v>256615.38404100001</v>
      </c>
      <c r="F30" s="222">
        <f t="shared" ref="F30:G30" si="4">SUM(F31:F43)</f>
        <v>0</v>
      </c>
      <c r="G30" s="222">
        <f t="shared" si="4"/>
        <v>256615.38404100001</v>
      </c>
      <c r="H30" s="233">
        <f t="shared" si="2"/>
        <v>1.1030499994624781</v>
      </c>
      <c r="I30" s="233">
        <f t="shared" si="3"/>
        <v>1.1791132980227685</v>
      </c>
      <c r="J30" s="224"/>
      <c r="K30" s="224"/>
      <c r="L30" s="224"/>
      <c r="M30" s="224"/>
    </row>
    <row r="31" spans="1:13" ht="39.6" customHeight="1">
      <c r="A31" s="229" t="s">
        <v>363</v>
      </c>
      <c r="B31" s="230" t="s">
        <v>405</v>
      </c>
      <c r="C31" s="234"/>
      <c r="D31" s="232">
        <v>3488.8733999999999</v>
      </c>
      <c r="E31" s="232">
        <f t="shared" si="1"/>
        <v>3559.2097079999999</v>
      </c>
      <c r="F31" s="234"/>
      <c r="G31" s="232">
        <v>3559.2097079999999</v>
      </c>
      <c r="H31" s="233"/>
      <c r="I31" s="233"/>
      <c r="J31" s="224"/>
      <c r="K31" s="224"/>
      <c r="L31" s="224"/>
      <c r="M31" s="224"/>
    </row>
    <row r="32" spans="1:13" ht="39.6" customHeight="1">
      <c r="A32" s="229" t="s">
        <v>365</v>
      </c>
      <c r="B32" s="230" t="s">
        <v>406</v>
      </c>
      <c r="C32" s="234"/>
      <c r="D32" s="232">
        <v>1347.0894619999999</v>
      </c>
      <c r="E32" s="232">
        <f t="shared" si="1"/>
        <v>1347.0894619999999</v>
      </c>
      <c r="F32" s="234"/>
      <c r="G32" s="232">
        <v>1347.0894619999999</v>
      </c>
      <c r="H32" s="233"/>
      <c r="I32" s="233"/>
      <c r="J32" s="224"/>
      <c r="K32" s="224"/>
      <c r="L32" s="224"/>
      <c r="M32" s="224"/>
    </row>
    <row r="33" spans="1:14" ht="39.6" customHeight="1">
      <c r="A33" s="229" t="s">
        <v>422</v>
      </c>
      <c r="B33" s="230" t="s">
        <v>61</v>
      </c>
      <c r="C33" s="232">
        <v>88055</v>
      </c>
      <c r="D33" s="232">
        <v>88055</v>
      </c>
      <c r="E33" s="232">
        <f t="shared" si="1"/>
        <v>86097.287305999998</v>
      </c>
      <c r="F33" s="234"/>
      <c r="G33" s="232">
        <v>86097.287305999998</v>
      </c>
      <c r="H33" s="233">
        <f t="shared" si="2"/>
        <v>0.97776716036568057</v>
      </c>
      <c r="I33" s="233">
        <f t="shared" si="3"/>
        <v>0.97776716036568057</v>
      </c>
      <c r="J33" s="224"/>
      <c r="K33" s="224"/>
      <c r="L33" s="224"/>
      <c r="M33" s="224"/>
    </row>
    <row r="34" spans="1:14" ht="39.6" customHeight="1">
      <c r="A34" s="229" t="s">
        <v>423</v>
      </c>
      <c r="B34" s="230" t="s">
        <v>407</v>
      </c>
      <c r="C34" s="234"/>
      <c r="D34" s="234"/>
      <c r="E34" s="232">
        <f t="shared" si="1"/>
        <v>0</v>
      </c>
      <c r="F34" s="234"/>
      <c r="G34" s="232">
        <v>0</v>
      </c>
      <c r="H34" s="233"/>
      <c r="I34" s="233"/>
      <c r="J34" s="224"/>
      <c r="K34" s="224"/>
      <c r="L34" s="224"/>
      <c r="M34" s="224"/>
    </row>
    <row r="35" spans="1:14" ht="39.6" customHeight="1">
      <c r="A35" s="229" t="s">
        <v>424</v>
      </c>
      <c r="B35" s="230" t="s">
        <v>62</v>
      </c>
      <c r="C35" s="234"/>
      <c r="D35" s="232">
        <v>1075.94</v>
      </c>
      <c r="E35" s="232">
        <f t="shared" si="1"/>
        <v>701.54480000000001</v>
      </c>
      <c r="F35" s="234"/>
      <c r="G35" s="232">
        <v>701.54480000000001</v>
      </c>
      <c r="H35" s="233"/>
      <c r="I35" s="233">
        <f t="shared" si="3"/>
        <v>0.65202966708180754</v>
      </c>
      <c r="J35" s="224"/>
      <c r="K35" s="224"/>
      <c r="L35" s="224"/>
      <c r="M35" s="224"/>
    </row>
    <row r="36" spans="1:14" ht="39.6" customHeight="1">
      <c r="A36" s="229" t="s">
        <v>425</v>
      </c>
      <c r="B36" s="230" t="s">
        <v>63</v>
      </c>
      <c r="C36" s="234"/>
      <c r="D36" s="232">
        <v>635.31600000000003</v>
      </c>
      <c r="E36" s="232">
        <f t="shared" si="1"/>
        <v>635.31600000000003</v>
      </c>
      <c r="F36" s="234"/>
      <c r="G36" s="232">
        <v>635.31600000000003</v>
      </c>
      <c r="H36" s="233"/>
      <c r="I36" s="233">
        <f t="shared" si="3"/>
        <v>1</v>
      </c>
      <c r="J36" s="224"/>
      <c r="K36" s="224"/>
      <c r="L36" s="224"/>
      <c r="M36" s="224"/>
    </row>
    <row r="37" spans="1:14" ht="39.6" customHeight="1">
      <c r="A37" s="229" t="s">
        <v>426</v>
      </c>
      <c r="B37" s="230" t="s">
        <v>409</v>
      </c>
      <c r="C37" s="234"/>
      <c r="D37" s="232">
        <v>60</v>
      </c>
      <c r="E37" s="232">
        <f t="shared" si="1"/>
        <v>60</v>
      </c>
      <c r="F37" s="234"/>
      <c r="G37" s="232">
        <v>60</v>
      </c>
      <c r="H37" s="233"/>
      <c r="I37" s="233">
        <f t="shared" si="3"/>
        <v>1</v>
      </c>
      <c r="J37" s="224"/>
      <c r="K37" s="224"/>
      <c r="L37" s="224"/>
      <c r="M37" s="224"/>
    </row>
    <row r="38" spans="1:14" ht="39.6" customHeight="1">
      <c r="A38" s="229" t="s">
        <v>427</v>
      </c>
      <c r="B38" s="230" t="s">
        <v>64</v>
      </c>
      <c r="C38" s="234"/>
      <c r="D38" s="232">
        <v>230.80500000000001</v>
      </c>
      <c r="E38" s="232">
        <f t="shared" si="1"/>
        <v>187.80500000000001</v>
      </c>
      <c r="F38" s="234"/>
      <c r="G38" s="232">
        <v>187.80500000000001</v>
      </c>
      <c r="H38" s="233"/>
      <c r="I38" s="233">
        <f t="shared" si="3"/>
        <v>0.81369554385736875</v>
      </c>
      <c r="J38" s="224"/>
      <c r="K38" s="224"/>
      <c r="L38" s="224"/>
      <c r="M38" s="224"/>
    </row>
    <row r="39" spans="1:14" ht="39.6" customHeight="1">
      <c r="A39" s="229" t="s">
        <v>428</v>
      </c>
      <c r="B39" s="230" t="s">
        <v>65</v>
      </c>
      <c r="C39" s="234"/>
      <c r="D39" s="232">
        <v>737.32799999999997</v>
      </c>
      <c r="E39" s="232">
        <f t="shared" si="1"/>
        <v>565.03200000000004</v>
      </c>
      <c r="F39" s="234"/>
      <c r="G39" s="232">
        <v>565.03200000000004</v>
      </c>
      <c r="H39" s="233"/>
      <c r="I39" s="233">
        <f t="shared" si="3"/>
        <v>0.76632380704381231</v>
      </c>
      <c r="J39" s="224"/>
      <c r="K39" s="224"/>
      <c r="L39" s="224"/>
      <c r="M39" s="224"/>
    </row>
    <row r="40" spans="1:14" ht="39.6" customHeight="1">
      <c r="A40" s="229" t="s">
        <v>429</v>
      </c>
      <c r="B40" s="230" t="s">
        <v>58</v>
      </c>
      <c r="C40" s="234"/>
      <c r="D40" s="232">
        <v>9731.8897070000003</v>
      </c>
      <c r="E40" s="232">
        <f t="shared" si="1"/>
        <v>10304.974243000001</v>
      </c>
      <c r="F40" s="234"/>
      <c r="G40" s="232">
        <v>10304.974243000001</v>
      </c>
      <c r="H40" s="233"/>
      <c r="I40" s="233">
        <f t="shared" si="3"/>
        <v>1.0588872822497968</v>
      </c>
      <c r="J40" s="224"/>
      <c r="K40" s="224"/>
      <c r="L40" s="224"/>
      <c r="M40" s="224"/>
    </row>
    <row r="41" spans="1:14" ht="39.6" customHeight="1">
      <c r="A41" s="229" t="s">
        <v>430</v>
      </c>
      <c r="B41" s="230" t="s">
        <v>414</v>
      </c>
      <c r="C41" s="231"/>
      <c r="D41" s="231">
        <v>88151.515551000004</v>
      </c>
      <c r="E41" s="232">
        <f t="shared" si="1"/>
        <v>131066.83616200001</v>
      </c>
      <c r="F41" s="232"/>
      <c r="G41" s="232">
        <v>131066.83616200001</v>
      </c>
      <c r="H41" s="233"/>
      <c r="I41" s="233">
        <f t="shared" si="3"/>
        <v>1.4868358795960959</v>
      </c>
      <c r="J41" s="224"/>
      <c r="K41" s="224"/>
      <c r="L41" s="224"/>
      <c r="M41" s="224"/>
    </row>
    <row r="42" spans="1:14" ht="39.6" customHeight="1">
      <c r="A42" s="229" t="s">
        <v>431</v>
      </c>
      <c r="B42" s="230" t="s">
        <v>416</v>
      </c>
      <c r="C42" s="234"/>
      <c r="D42" s="232">
        <v>23840.44688</v>
      </c>
      <c r="E42" s="232">
        <f t="shared" si="1"/>
        <v>21762.289359999999</v>
      </c>
      <c r="F42" s="234"/>
      <c r="G42" s="232">
        <v>21762.289359999999</v>
      </c>
      <c r="H42" s="233"/>
      <c r="I42" s="233">
        <f t="shared" si="3"/>
        <v>0.91283059707478098</v>
      </c>
      <c r="J42" s="224"/>
      <c r="K42" s="224"/>
      <c r="L42" s="224"/>
      <c r="M42" s="224"/>
    </row>
    <row r="43" spans="1:14" ht="39.6" customHeight="1">
      <c r="A43" s="229" t="s">
        <v>432</v>
      </c>
      <c r="B43" s="230" t="s">
        <v>134</v>
      </c>
      <c r="C43" s="234"/>
      <c r="D43" s="232">
        <v>280</v>
      </c>
      <c r="E43" s="232">
        <f t="shared" si="1"/>
        <v>328</v>
      </c>
      <c r="F43" s="234"/>
      <c r="G43" s="232">
        <v>328</v>
      </c>
      <c r="H43" s="233"/>
      <c r="I43" s="233">
        <f t="shared" si="3"/>
        <v>1.1714285714285715</v>
      </c>
      <c r="J43" s="224"/>
      <c r="K43" s="224"/>
      <c r="L43" s="224"/>
      <c r="M43" s="224"/>
    </row>
    <row r="44" spans="1:14">
      <c r="A44" s="220" t="s">
        <v>355</v>
      </c>
      <c r="B44" s="221" t="s">
        <v>433</v>
      </c>
      <c r="C44" s="234"/>
      <c r="D44" s="234"/>
      <c r="E44" s="232">
        <f t="shared" si="1"/>
        <v>0</v>
      </c>
      <c r="F44" s="234"/>
      <c r="G44" s="234"/>
      <c r="H44" s="233"/>
      <c r="I44" s="233"/>
      <c r="J44" s="224"/>
      <c r="K44" s="224"/>
      <c r="L44" s="224"/>
      <c r="M44" s="224"/>
    </row>
    <row r="45" spans="1:14">
      <c r="A45" s="220" t="s">
        <v>357</v>
      </c>
      <c r="B45" s="221" t="s">
        <v>434</v>
      </c>
      <c r="C45" s="234"/>
      <c r="D45" s="234"/>
      <c r="E45" s="232">
        <f t="shared" si="1"/>
        <v>0</v>
      </c>
      <c r="F45" s="234"/>
      <c r="G45" s="234"/>
      <c r="H45" s="233"/>
      <c r="I45" s="233"/>
      <c r="J45" s="224"/>
      <c r="K45" s="224"/>
      <c r="L45" s="224"/>
      <c r="M45" s="224"/>
      <c r="N45" s="237" t="s">
        <v>435</v>
      </c>
    </row>
    <row r="46" spans="1:14">
      <c r="A46" s="220" t="s">
        <v>359</v>
      </c>
      <c r="B46" s="221" t="s">
        <v>436</v>
      </c>
      <c r="C46" s="234"/>
      <c r="D46" s="234"/>
      <c r="E46" s="232">
        <f t="shared" si="1"/>
        <v>0</v>
      </c>
      <c r="F46" s="234"/>
      <c r="G46" s="234"/>
      <c r="H46" s="233"/>
      <c r="I46" s="233"/>
      <c r="J46" s="224"/>
      <c r="K46" s="224"/>
      <c r="L46" s="224"/>
      <c r="M46" s="224"/>
      <c r="N46" s="237" t="s">
        <v>435</v>
      </c>
    </row>
    <row r="47" spans="1:14" s="206" customFormat="1">
      <c r="A47" s="220" t="s">
        <v>437</v>
      </c>
      <c r="B47" s="221" t="s">
        <v>66</v>
      </c>
      <c r="C47" s="221"/>
      <c r="D47" s="221"/>
      <c r="E47" s="222">
        <f t="shared" si="1"/>
        <v>18946.608968</v>
      </c>
      <c r="F47" s="221"/>
      <c r="G47" s="222">
        <v>18946.608968</v>
      </c>
      <c r="H47" s="223"/>
      <c r="I47" s="223"/>
      <c r="J47" s="227"/>
      <c r="K47" s="227"/>
      <c r="L47" s="227"/>
      <c r="M47" s="227"/>
      <c r="N47" s="238"/>
    </row>
    <row r="48" spans="1:14" ht="31.2">
      <c r="A48" s="220" t="s">
        <v>368</v>
      </c>
      <c r="B48" s="239" t="s">
        <v>438</v>
      </c>
      <c r="C48" s="234"/>
      <c r="D48" s="234"/>
      <c r="E48" s="232">
        <f t="shared" si="1"/>
        <v>0</v>
      </c>
      <c r="F48" s="234"/>
      <c r="G48" s="234"/>
      <c r="H48" s="233"/>
      <c r="I48" s="233"/>
      <c r="J48" s="224"/>
      <c r="K48" s="224"/>
      <c r="L48" s="224"/>
      <c r="M48" s="224"/>
      <c r="N48" s="237" t="s">
        <v>435</v>
      </c>
    </row>
    <row r="49" spans="1:13" ht="19.5" customHeight="1">
      <c r="A49" s="220" t="s">
        <v>19</v>
      </c>
      <c r="B49" s="221" t="s">
        <v>67</v>
      </c>
      <c r="C49" s="234"/>
      <c r="D49" s="234"/>
      <c r="E49" s="222">
        <f t="shared" si="1"/>
        <v>281319.638851</v>
      </c>
      <c r="F49" s="240">
        <f>F50+F51</f>
        <v>281319.638851</v>
      </c>
      <c r="G49" s="234"/>
      <c r="H49" s="233"/>
      <c r="I49" s="233"/>
      <c r="J49" s="224"/>
      <c r="K49" s="224"/>
      <c r="L49" s="224"/>
      <c r="M49" s="224"/>
    </row>
    <row r="50" spans="1:13">
      <c r="A50" s="241">
        <v>1</v>
      </c>
      <c r="B50" s="234" t="s">
        <v>22</v>
      </c>
      <c r="C50" s="234"/>
      <c r="D50" s="234"/>
      <c r="E50" s="232">
        <f t="shared" si="1"/>
        <v>213009</v>
      </c>
      <c r="F50" s="242">
        <v>213009</v>
      </c>
      <c r="G50" s="234"/>
      <c r="H50" s="233"/>
      <c r="I50" s="233"/>
      <c r="J50" s="224"/>
      <c r="K50" s="224"/>
      <c r="L50" s="224"/>
      <c r="M50" s="224"/>
    </row>
    <row r="51" spans="1:13">
      <c r="A51" s="241">
        <v>2</v>
      </c>
      <c r="B51" s="234" t="s">
        <v>23</v>
      </c>
      <c r="C51" s="234"/>
      <c r="D51" s="234"/>
      <c r="E51" s="232">
        <f t="shared" si="1"/>
        <v>68310.638850999996</v>
      </c>
      <c r="F51" s="242">
        <v>68310.638850999996</v>
      </c>
      <c r="G51" s="234"/>
      <c r="H51" s="233"/>
      <c r="I51" s="233"/>
      <c r="J51" s="224"/>
      <c r="K51" s="224"/>
      <c r="L51" s="224"/>
      <c r="M51" s="224"/>
    </row>
    <row r="52" spans="1:13">
      <c r="A52" s="213"/>
      <c r="B52" s="243" t="s">
        <v>439</v>
      </c>
      <c r="C52" s="234"/>
      <c r="D52" s="234"/>
      <c r="E52" s="232">
        <f t="shared" si="1"/>
        <v>0</v>
      </c>
      <c r="F52" s="234"/>
      <c r="G52" s="234"/>
      <c r="H52" s="233"/>
      <c r="I52" s="233"/>
      <c r="J52" s="224"/>
      <c r="K52" s="224"/>
      <c r="L52" s="224"/>
      <c r="M52" s="224"/>
    </row>
    <row r="53" spans="1:13">
      <c r="A53" s="213"/>
      <c r="B53" s="243" t="s">
        <v>440</v>
      </c>
      <c r="C53" s="234"/>
      <c r="D53" s="234"/>
      <c r="E53" s="232">
        <f t="shared" si="1"/>
        <v>0</v>
      </c>
      <c r="F53" s="234"/>
      <c r="G53" s="234"/>
      <c r="H53" s="233"/>
      <c r="I53" s="233"/>
      <c r="J53" s="224"/>
      <c r="K53" s="224"/>
      <c r="L53" s="224"/>
      <c r="M53" s="224"/>
    </row>
    <row r="54" spans="1:13" ht="18.75" customHeight="1">
      <c r="A54" s="220" t="s">
        <v>25</v>
      </c>
      <c r="B54" s="244" t="s">
        <v>68</v>
      </c>
      <c r="C54" s="234"/>
      <c r="D54" s="234"/>
      <c r="E54" s="232">
        <f t="shared" si="1"/>
        <v>1020.6079999999999</v>
      </c>
      <c r="F54" s="234"/>
      <c r="G54" s="232">
        <v>1020.6079999999999</v>
      </c>
      <c r="H54" s="233"/>
      <c r="I54" s="233"/>
      <c r="J54" s="224"/>
      <c r="K54" s="224"/>
      <c r="L54" s="224"/>
      <c r="M54" s="224"/>
    </row>
    <row r="55" spans="1:13" ht="19.5" customHeight="1">
      <c r="A55" s="234"/>
      <c r="B55" s="245" t="s">
        <v>441</v>
      </c>
      <c r="C55" s="222">
        <f>C10+C49+C54</f>
        <v>234070.66099999999</v>
      </c>
      <c r="D55" s="222">
        <f t="shared" ref="D55:G55" si="5">D10+D49+D54</f>
        <v>240417.12599999999</v>
      </c>
      <c r="E55" s="222">
        <f>E10+E49+E54</f>
        <v>570105.28648500005</v>
      </c>
      <c r="F55" s="222">
        <f>F10+F49+F54</f>
        <v>281319.638851</v>
      </c>
      <c r="G55" s="222">
        <f t="shared" si="5"/>
        <v>288785.64763399999</v>
      </c>
      <c r="H55" s="233">
        <f t="shared" si="2"/>
        <v>2.435611896208556</v>
      </c>
      <c r="I55" s="233">
        <f t="shared" si="3"/>
        <v>2.3713172849633017</v>
      </c>
      <c r="J55" s="224"/>
      <c r="K55" s="224"/>
      <c r="L55" s="224"/>
      <c r="M55" s="224"/>
    </row>
    <row r="56" spans="1:13" ht="16.8">
      <c r="B56" s="246"/>
      <c r="F56" s="135" t="s">
        <v>567</v>
      </c>
    </row>
    <row r="57" spans="1:13" ht="19.5" customHeight="1"/>
    <row r="58" spans="1:13" ht="19.5" customHeight="1"/>
    <row r="59" spans="1:13" ht="19.5" customHeight="1"/>
    <row r="60" spans="1:13" ht="19.5" customHeight="1"/>
    <row r="61" spans="1:13" ht="19.5" customHeight="1"/>
    <row r="62" spans="1:13" ht="19.5" customHeight="1"/>
    <row r="63" spans="1:13" ht="19.5" customHeight="1"/>
    <row r="64" spans="1:13"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9.5" customHeight="1"/>
    <row r="141" ht="19.5" customHeight="1"/>
    <row r="142" ht="19.5" customHeight="1"/>
    <row r="143" ht="19.5" customHeight="1"/>
    <row r="144" ht="19.5" customHeight="1"/>
    <row r="145" ht="19.5" customHeight="1"/>
    <row r="146" ht="19.5" customHeight="1"/>
    <row r="147" ht="19.5" customHeight="1"/>
    <row r="148" ht="19.5" customHeight="1"/>
    <row r="149" ht="19.5" customHeight="1"/>
    <row r="150" ht="19.5" customHeight="1"/>
    <row r="151" ht="19.5" customHeight="1"/>
    <row r="152" ht="19.5" customHeight="1"/>
    <row r="153" ht="19.5" customHeight="1"/>
    <row r="154" ht="19.5" customHeight="1"/>
    <row r="155" ht="19.5" customHeight="1"/>
    <row r="156" ht="19.5" customHeight="1"/>
    <row r="157" ht="19.5" customHeight="1"/>
    <row r="158" ht="19.5" customHeight="1"/>
    <row r="159" ht="19.5" customHeight="1"/>
    <row r="160" ht="19.5" customHeight="1"/>
    <row r="161" ht="19.5" customHeight="1"/>
    <row r="162" ht="19.5" customHeight="1"/>
    <row r="163" ht="19.5" customHeight="1"/>
    <row r="164" ht="19.5" customHeight="1"/>
    <row r="165" ht="19.5" customHeight="1"/>
    <row r="166" ht="19.5" customHeight="1"/>
    <row r="167" ht="19.5" customHeight="1"/>
    <row r="168" ht="19.5" customHeight="1"/>
    <row r="169" ht="19.5" customHeight="1"/>
    <row r="170" ht="19.5" customHeight="1"/>
    <row r="171" ht="19.5" customHeight="1"/>
    <row r="172" ht="19.5" customHeight="1"/>
    <row r="173" ht="19.5" customHeight="1"/>
    <row r="174" ht="19.5" customHeight="1"/>
    <row r="175" ht="19.5" customHeight="1"/>
    <row r="176" ht="19.5" customHeight="1"/>
    <row r="177" ht="19.5" customHeight="1"/>
    <row r="178" ht="19.5" customHeight="1"/>
    <row r="179" ht="19.5" customHeight="1"/>
    <row r="180" ht="19.5" customHeight="1"/>
    <row r="181" ht="19.5" customHeight="1"/>
    <row r="182" ht="19.5" customHeight="1"/>
    <row r="183" ht="19.5" customHeight="1"/>
    <row r="184" ht="19.5" customHeight="1"/>
    <row r="185" ht="19.5" customHeight="1"/>
    <row r="186" ht="19.5" customHeight="1"/>
    <row r="187" ht="19.5" customHeight="1"/>
    <row r="188" ht="19.5" customHeight="1"/>
    <row r="189" ht="19.5" customHeight="1"/>
    <row r="190" ht="19.5" customHeight="1"/>
    <row r="191" ht="19.5" customHeight="1"/>
    <row r="192" ht="19.5" customHeight="1"/>
    <row r="193" ht="19.5" customHeight="1"/>
    <row r="194" ht="19.5" customHeight="1"/>
    <row r="195" ht="19.5" customHeight="1"/>
    <row r="196" ht="19.5" customHeight="1"/>
    <row r="197" ht="19.5" customHeight="1"/>
    <row r="198" ht="19.5" customHeight="1"/>
    <row r="199" ht="19.5" customHeight="1"/>
    <row r="200" ht="19.5" customHeight="1"/>
    <row r="201" ht="19.5" customHeight="1"/>
    <row r="202" ht="19.5" customHeight="1"/>
    <row r="203" ht="19.5" customHeight="1"/>
    <row r="204" ht="19.5" customHeight="1"/>
    <row r="205" ht="19.5" customHeight="1"/>
    <row r="206" ht="19.5" customHeight="1"/>
    <row r="207" ht="19.5" customHeight="1"/>
    <row r="208"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row r="242" ht="19.5" customHeight="1"/>
    <row r="243" ht="19.5" customHeight="1"/>
    <row r="244" ht="19.5" customHeight="1"/>
    <row r="245" ht="19.5" customHeight="1"/>
    <row r="246" ht="19.5" customHeight="1"/>
    <row r="247" ht="19.5" customHeight="1"/>
    <row r="248" ht="19.5" customHeight="1"/>
    <row r="249" ht="19.5" customHeight="1"/>
    <row r="250" ht="19.5" customHeight="1"/>
    <row r="251" ht="19.5" customHeight="1"/>
    <row r="252" ht="19.5" customHeight="1"/>
    <row r="253" ht="19.5" customHeight="1"/>
    <row r="254" ht="19.5" customHeight="1"/>
    <row r="255" ht="19.5" customHeight="1"/>
    <row r="256" ht="19.5" customHeight="1"/>
    <row r="257" ht="19.5" customHeight="1"/>
  </sheetData>
  <mergeCells count="6">
    <mergeCell ref="J5:M8"/>
    <mergeCell ref="A2:I2"/>
    <mergeCell ref="A3:I3"/>
    <mergeCell ref="C5:D5"/>
    <mergeCell ref="E5:G5"/>
    <mergeCell ref="H5:I5"/>
  </mergeCells>
  <pageMargins left="0.31" right="0.21" top="0.34" bottom="0.25" header="0.31496062992126" footer="0.31496062992126"/>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workbookViewId="0">
      <selection activeCell="J10" sqref="J10"/>
    </sheetView>
  </sheetViews>
  <sheetFormatPr defaultColWidth="10" defaultRowHeight="15.6"/>
  <cols>
    <col min="1" max="1" width="35.33203125" style="5" customWidth="1"/>
    <col min="2" max="2" width="7.6640625" style="5" customWidth="1"/>
    <col min="3" max="3" width="8" style="5" customWidth="1"/>
    <col min="4" max="4" width="8.88671875" style="5" customWidth="1"/>
    <col min="5" max="5" width="8.6640625" style="5" customWidth="1"/>
    <col min="6" max="6" width="14.109375" style="5" customWidth="1"/>
    <col min="7" max="7" width="16.77734375" style="9" customWidth="1"/>
    <col min="8" max="8" width="10" style="4"/>
    <col min="9" max="9" width="16.5546875" style="4" bestFit="1" customWidth="1"/>
    <col min="10" max="12" width="10" style="4"/>
    <col min="13" max="13" width="15" style="4" bestFit="1" customWidth="1"/>
    <col min="14" max="16384" width="10" style="4"/>
  </cols>
  <sheetData>
    <row r="1" spans="1:13" ht="17.399999999999999">
      <c r="A1" s="36" t="s">
        <v>568</v>
      </c>
      <c r="F1" s="47" t="s">
        <v>214</v>
      </c>
    </row>
    <row r="2" spans="1:13">
      <c r="A2" s="36" t="s">
        <v>213</v>
      </c>
    </row>
    <row r="4" spans="1:13" ht="35.4" customHeight="1">
      <c r="A4" s="409" t="s">
        <v>93</v>
      </c>
      <c r="B4" s="409"/>
      <c r="C4" s="409"/>
      <c r="D4" s="409"/>
      <c r="E4" s="409"/>
      <c r="F4" s="409"/>
      <c r="G4" s="409"/>
    </row>
    <row r="5" spans="1:13" ht="35.4" customHeight="1">
      <c r="A5" s="410" t="s">
        <v>572</v>
      </c>
      <c r="B5" s="410"/>
      <c r="C5" s="410"/>
      <c r="D5" s="410"/>
      <c r="E5" s="410"/>
      <c r="F5" s="410"/>
      <c r="G5" s="410"/>
    </row>
    <row r="6" spans="1:13">
      <c r="G6" s="6" t="s">
        <v>94</v>
      </c>
      <c r="I6" s="8"/>
    </row>
    <row r="7" spans="1:13" ht="5.25" customHeight="1"/>
    <row r="8" spans="1:13" s="12" customFormat="1" ht="21" customHeight="1">
      <c r="A8" s="10" t="s">
        <v>95</v>
      </c>
      <c r="B8" s="11" t="s">
        <v>96</v>
      </c>
      <c r="C8" s="11" t="s">
        <v>97</v>
      </c>
      <c r="D8" s="11" t="s">
        <v>98</v>
      </c>
      <c r="E8" s="11" t="s">
        <v>99</v>
      </c>
      <c r="F8" s="11" t="s">
        <v>100</v>
      </c>
      <c r="G8" s="11" t="s">
        <v>101</v>
      </c>
    </row>
    <row r="9" spans="1:13" s="12" customFormat="1" ht="28.2" customHeight="1">
      <c r="A9" s="10" t="s">
        <v>102</v>
      </c>
      <c r="B9" s="14"/>
      <c r="C9" s="14"/>
      <c r="D9" s="14"/>
      <c r="E9" s="14"/>
      <c r="F9" s="14"/>
      <c r="G9" s="289">
        <f>G10+G43</f>
        <v>3140932000</v>
      </c>
    </row>
    <row r="10" spans="1:13" s="12" customFormat="1" ht="65.400000000000006" customHeight="1">
      <c r="A10" s="16" t="s">
        <v>103</v>
      </c>
      <c r="B10" s="14" t="s">
        <v>104</v>
      </c>
      <c r="C10" s="14" t="s">
        <v>104</v>
      </c>
      <c r="D10" s="14" t="s">
        <v>104</v>
      </c>
      <c r="E10" s="14" t="s">
        <v>104</v>
      </c>
      <c r="F10" s="14" t="s">
        <v>104</v>
      </c>
      <c r="G10" s="109">
        <f>G11+G17+G30+G36+G38</f>
        <v>1353002000</v>
      </c>
      <c r="I10" s="290"/>
      <c r="M10" s="15"/>
    </row>
    <row r="11" spans="1:13" s="12" customFormat="1" ht="60" customHeight="1">
      <c r="A11" s="16" t="s">
        <v>105</v>
      </c>
      <c r="B11" s="14" t="s">
        <v>104</v>
      </c>
      <c r="C11" s="14" t="s">
        <v>104</v>
      </c>
      <c r="D11" s="14" t="s">
        <v>104</v>
      </c>
      <c r="E11" s="14" t="s">
        <v>104</v>
      </c>
      <c r="F11" s="14" t="s">
        <v>104</v>
      </c>
      <c r="G11" s="17">
        <f>SUM(G12:G16)</f>
        <v>536970000</v>
      </c>
      <c r="I11" s="290"/>
    </row>
    <row r="12" spans="1:13">
      <c r="A12" s="110" t="s">
        <v>106</v>
      </c>
      <c r="B12" s="111" t="s">
        <v>107</v>
      </c>
      <c r="C12" s="111" t="s">
        <v>108</v>
      </c>
      <c r="D12" s="112" t="s">
        <v>109</v>
      </c>
      <c r="E12" s="111" t="s">
        <v>110</v>
      </c>
      <c r="F12" s="112" t="s">
        <v>111</v>
      </c>
      <c r="G12" s="113">
        <v>524000000</v>
      </c>
      <c r="H12" s="4" t="s">
        <v>112</v>
      </c>
      <c r="I12" s="291"/>
    </row>
    <row r="13" spans="1:13">
      <c r="A13" s="110" t="s">
        <v>113</v>
      </c>
      <c r="B13" s="111" t="s">
        <v>107</v>
      </c>
      <c r="C13" s="111" t="s">
        <v>108</v>
      </c>
      <c r="D13" s="112" t="s">
        <v>109</v>
      </c>
      <c r="E13" s="111" t="s">
        <v>114</v>
      </c>
      <c r="F13" s="112" t="s">
        <v>115</v>
      </c>
      <c r="G13" s="113">
        <v>980000</v>
      </c>
      <c r="H13" s="4" t="s">
        <v>112</v>
      </c>
      <c r="I13" s="291"/>
    </row>
    <row r="14" spans="1:13">
      <c r="A14" s="110" t="s">
        <v>116</v>
      </c>
      <c r="B14" s="111" t="s">
        <v>107</v>
      </c>
      <c r="C14" s="111" t="s">
        <v>108</v>
      </c>
      <c r="D14" s="112" t="s">
        <v>109</v>
      </c>
      <c r="E14" s="111" t="s">
        <v>114</v>
      </c>
      <c r="F14" s="112" t="s">
        <v>117</v>
      </c>
      <c r="G14" s="113">
        <v>1480000</v>
      </c>
      <c r="H14" s="4" t="s">
        <v>112</v>
      </c>
      <c r="I14" s="291"/>
    </row>
    <row r="15" spans="1:13">
      <c r="A15" s="110" t="s">
        <v>118</v>
      </c>
      <c r="B15" s="111" t="s">
        <v>107</v>
      </c>
      <c r="C15" s="111" t="s">
        <v>108</v>
      </c>
      <c r="D15" s="112" t="s">
        <v>109</v>
      </c>
      <c r="E15" s="111" t="s">
        <v>114</v>
      </c>
      <c r="F15" s="112" t="s">
        <v>119</v>
      </c>
      <c r="G15" s="113">
        <v>700000</v>
      </c>
      <c r="H15" s="4" t="s">
        <v>112</v>
      </c>
      <c r="I15" s="291"/>
    </row>
    <row r="16" spans="1:13">
      <c r="A16" s="110" t="s">
        <v>120</v>
      </c>
      <c r="B16" s="111" t="s">
        <v>107</v>
      </c>
      <c r="C16" s="111" t="s">
        <v>108</v>
      </c>
      <c r="D16" s="112" t="s">
        <v>109</v>
      </c>
      <c r="E16" s="111" t="s">
        <v>114</v>
      </c>
      <c r="F16" s="112" t="s">
        <v>121</v>
      </c>
      <c r="G16" s="113">
        <v>9810000</v>
      </c>
      <c r="H16" s="4" t="s">
        <v>112</v>
      </c>
      <c r="I16" s="291"/>
    </row>
    <row r="17" spans="1:11" s="12" customFormat="1" ht="64.8" customHeight="1">
      <c r="A17" s="16" t="s">
        <v>122</v>
      </c>
      <c r="B17" s="14" t="s">
        <v>104</v>
      </c>
      <c r="C17" s="14" t="s">
        <v>104</v>
      </c>
      <c r="D17" s="14" t="s">
        <v>104</v>
      </c>
      <c r="E17" s="14" t="s">
        <v>104</v>
      </c>
      <c r="F17" s="14" t="s">
        <v>104</v>
      </c>
      <c r="G17" s="17">
        <f>SUM(G18:G29)</f>
        <v>626660000</v>
      </c>
      <c r="I17" s="290"/>
    </row>
    <row r="18" spans="1:11">
      <c r="A18" s="114" t="s">
        <v>106</v>
      </c>
      <c r="B18" s="115" t="s">
        <v>123</v>
      </c>
      <c r="C18" s="115" t="s">
        <v>108</v>
      </c>
      <c r="D18" s="112" t="s">
        <v>109</v>
      </c>
      <c r="E18" s="115" t="s">
        <v>110</v>
      </c>
      <c r="F18" s="112" t="s">
        <v>111</v>
      </c>
      <c r="G18" s="113">
        <v>349692000</v>
      </c>
      <c r="H18" s="4" t="s">
        <v>112</v>
      </c>
      <c r="I18" s="291"/>
    </row>
    <row r="19" spans="1:11">
      <c r="A19" s="114" t="s">
        <v>113</v>
      </c>
      <c r="B19" s="115" t="s">
        <v>123</v>
      </c>
      <c r="C19" s="115" t="s">
        <v>129</v>
      </c>
      <c r="D19" s="112" t="s">
        <v>124</v>
      </c>
      <c r="E19" s="115" t="s">
        <v>114</v>
      </c>
      <c r="F19" s="112" t="s">
        <v>115</v>
      </c>
      <c r="G19" s="113">
        <v>13439000</v>
      </c>
      <c r="H19" s="4" t="s">
        <v>112</v>
      </c>
      <c r="I19" s="291"/>
    </row>
    <row r="20" spans="1:11">
      <c r="A20" s="114" t="s">
        <v>116</v>
      </c>
      <c r="B20" s="115" t="s">
        <v>123</v>
      </c>
      <c r="C20" s="115" t="s">
        <v>129</v>
      </c>
      <c r="D20" s="112" t="s">
        <v>124</v>
      </c>
      <c r="E20" s="115" t="s">
        <v>114</v>
      </c>
      <c r="F20" s="112" t="s">
        <v>117</v>
      </c>
      <c r="G20" s="113">
        <v>11300000</v>
      </c>
      <c r="H20" s="4" t="s">
        <v>112</v>
      </c>
      <c r="I20" s="291"/>
    </row>
    <row r="21" spans="1:11">
      <c r="A21" s="114" t="s">
        <v>118</v>
      </c>
      <c r="B21" s="115" t="s">
        <v>123</v>
      </c>
      <c r="C21" s="115" t="s">
        <v>129</v>
      </c>
      <c r="D21" s="112" t="s">
        <v>124</v>
      </c>
      <c r="E21" s="115" t="s">
        <v>114</v>
      </c>
      <c r="F21" s="112" t="s">
        <v>119</v>
      </c>
      <c r="G21" s="113">
        <v>500000</v>
      </c>
      <c r="H21" s="4" t="s">
        <v>112</v>
      </c>
      <c r="I21" s="291"/>
    </row>
    <row r="22" spans="1:11">
      <c r="A22" s="114" t="s">
        <v>120</v>
      </c>
      <c r="B22" s="115" t="s">
        <v>123</v>
      </c>
      <c r="C22" s="115" t="s">
        <v>129</v>
      </c>
      <c r="D22" s="112" t="s">
        <v>124</v>
      </c>
      <c r="E22" s="115" t="s">
        <v>114</v>
      </c>
      <c r="F22" s="112" t="s">
        <v>121</v>
      </c>
      <c r="G22" s="113">
        <v>26220000</v>
      </c>
      <c r="H22" s="4" t="s">
        <v>112</v>
      </c>
      <c r="I22" s="291"/>
    </row>
    <row r="23" spans="1:11">
      <c r="A23" s="114" t="s">
        <v>125</v>
      </c>
      <c r="B23" s="115" t="s">
        <v>123</v>
      </c>
      <c r="C23" s="115" t="s">
        <v>129</v>
      </c>
      <c r="D23" s="112" t="s">
        <v>124</v>
      </c>
      <c r="E23" s="115" t="s">
        <v>464</v>
      </c>
      <c r="F23" s="112" t="s">
        <v>126</v>
      </c>
      <c r="G23" s="113">
        <v>68786600</v>
      </c>
      <c r="H23" s="4" t="s">
        <v>112</v>
      </c>
      <c r="I23" s="291"/>
    </row>
    <row r="24" spans="1:11">
      <c r="A24" s="114" t="s">
        <v>106</v>
      </c>
      <c r="B24" s="115" t="s">
        <v>123</v>
      </c>
      <c r="C24" s="115" t="s">
        <v>129</v>
      </c>
      <c r="D24" s="112" t="s">
        <v>124</v>
      </c>
      <c r="E24" s="115" t="s">
        <v>110</v>
      </c>
      <c r="F24" s="112" t="s">
        <v>111</v>
      </c>
      <c r="G24" s="113">
        <v>10914400</v>
      </c>
      <c r="H24" s="4" t="s">
        <v>112</v>
      </c>
      <c r="I24" s="291"/>
    </row>
    <row r="25" spans="1:11">
      <c r="A25" s="114" t="s">
        <v>113</v>
      </c>
      <c r="B25" s="115" t="s">
        <v>123</v>
      </c>
      <c r="C25" s="115" t="s">
        <v>108</v>
      </c>
      <c r="D25" s="112" t="s">
        <v>109</v>
      </c>
      <c r="E25" s="115" t="s">
        <v>114</v>
      </c>
      <c r="F25" s="112" t="s">
        <v>115</v>
      </c>
      <c r="G25" s="113">
        <v>1200000</v>
      </c>
      <c r="H25" s="4" t="s">
        <v>112</v>
      </c>
      <c r="I25" s="291"/>
    </row>
    <row r="26" spans="1:11">
      <c r="A26" s="114" t="s">
        <v>116</v>
      </c>
      <c r="B26" s="115" t="s">
        <v>123</v>
      </c>
      <c r="C26" s="115" t="s">
        <v>108</v>
      </c>
      <c r="D26" s="112" t="s">
        <v>109</v>
      </c>
      <c r="E26" s="115" t="s">
        <v>114</v>
      </c>
      <c r="F26" s="112" t="s">
        <v>117</v>
      </c>
      <c r="G26" s="113">
        <v>1455000</v>
      </c>
      <c r="H26" s="4" t="s">
        <v>112</v>
      </c>
      <c r="I26" s="291"/>
    </row>
    <row r="27" spans="1:11">
      <c r="A27" s="114" t="s">
        <v>118</v>
      </c>
      <c r="B27" s="115" t="s">
        <v>123</v>
      </c>
      <c r="C27" s="115" t="s">
        <v>108</v>
      </c>
      <c r="D27" s="112" t="s">
        <v>109</v>
      </c>
      <c r="E27" s="115" t="s">
        <v>114</v>
      </c>
      <c r="F27" s="112" t="s">
        <v>119</v>
      </c>
      <c r="G27" s="113">
        <v>700000</v>
      </c>
      <c r="H27" s="4" t="s">
        <v>112</v>
      </c>
      <c r="I27" s="291"/>
    </row>
    <row r="28" spans="1:11">
      <c r="A28" s="114" t="s">
        <v>120</v>
      </c>
      <c r="B28" s="115" t="s">
        <v>123</v>
      </c>
      <c r="C28" s="115" t="s">
        <v>108</v>
      </c>
      <c r="D28" s="112" t="s">
        <v>109</v>
      </c>
      <c r="E28" s="115" t="s">
        <v>114</v>
      </c>
      <c r="F28" s="112" t="s">
        <v>121</v>
      </c>
      <c r="G28" s="113">
        <v>12145000</v>
      </c>
      <c r="H28" s="4" t="s">
        <v>112</v>
      </c>
      <c r="I28" s="291"/>
    </row>
    <row r="29" spans="1:11">
      <c r="A29" s="114" t="s">
        <v>106</v>
      </c>
      <c r="B29" s="115" t="s">
        <v>123</v>
      </c>
      <c r="C29" s="115" t="s">
        <v>108</v>
      </c>
      <c r="D29" s="112" t="s">
        <v>109</v>
      </c>
      <c r="E29" s="115" t="s">
        <v>110</v>
      </c>
      <c r="F29" s="112" t="s">
        <v>111</v>
      </c>
      <c r="G29" s="113">
        <v>130308000</v>
      </c>
      <c r="H29" s="4" t="s">
        <v>112</v>
      </c>
      <c r="I29" s="291"/>
    </row>
    <row r="30" spans="1:11" s="12" customFormat="1" ht="54.6" customHeight="1">
      <c r="A30" s="19" t="s">
        <v>127</v>
      </c>
      <c r="B30" s="20" t="s">
        <v>104</v>
      </c>
      <c r="C30" s="20" t="s">
        <v>104</v>
      </c>
      <c r="D30" s="20" t="s">
        <v>104</v>
      </c>
      <c r="E30" s="20" t="s">
        <v>104</v>
      </c>
      <c r="F30" s="20" t="s">
        <v>104</v>
      </c>
      <c r="G30" s="21">
        <f>SUM(G31:G35)</f>
        <v>72213000</v>
      </c>
      <c r="I30" s="290"/>
    </row>
    <row r="31" spans="1:11">
      <c r="A31" s="114" t="s">
        <v>128</v>
      </c>
      <c r="B31" s="115" t="s">
        <v>123</v>
      </c>
      <c r="C31" s="115" t="s">
        <v>129</v>
      </c>
      <c r="D31" s="112" t="s">
        <v>124</v>
      </c>
      <c r="E31" s="115" t="s">
        <v>130</v>
      </c>
      <c r="F31" s="112" t="s">
        <v>131</v>
      </c>
      <c r="G31" s="113">
        <v>21290000</v>
      </c>
      <c r="H31" s="22" t="s">
        <v>112</v>
      </c>
      <c r="I31" s="292"/>
      <c r="J31" s="23"/>
      <c r="K31" s="24"/>
    </row>
    <row r="32" spans="1:11">
      <c r="A32" s="114" t="s">
        <v>113</v>
      </c>
      <c r="B32" s="115" t="s">
        <v>123</v>
      </c>
      <c r="C32" s="115" t="s">
        <v>129</v>
      </c>
      <c r="D32" s="112" t="s">
        <v>124</v>
      </c>
      <c r="E32" s="115" t="s">
        <v>114</v>
      </c>
      <c r="F32" s="112" t="s">
        <v>115</v>
      </c>
      <c r="G32" s="113">
        <v>9390000</v>
      </c>
      <c r="H32" s="22" t="s">
        <v>112</v>
      </c>
      <c r="I32" s="292"/>
      <c r="J32" s="23"/>
      <c r="K32" s="25"/>
    </row>
    <row r="33" spans="1:11">
      <c r="A33" s="114" t="s">
        <v>116</v>
      </c>
      <c r="B33" s="115" t="s">
        <v>123</v>
      </c>
      <c r="C33" s="115" t="s">
        <v>129</v>
      </c>
      <c r="D33" s="112" t="s">
        <v>124</v>
      </c>
      <c r="E33" s="115" t="s">
        <v>114</v>
      </c>
      <c r="F33" s="112" t="s">
        <v>117</v>
      </c>
      <c r="G33" s="113">
        <v>6000000</v>
      </c>
      <c r="H33" s="22" t="s">
        <v>112</v>
      </c>
      <c r="I33" s="292"/>
      <c r="J33" s="23"/>
      <c r="K33" s="25"/>
    </row>
    <row r="34" spans="1:11">
      <c r="A34" s="114" t="s">
        <v>118</v>
      </c>
      <c r="B34" s="115" t="s">
        <v>123</v>
      </c>
      <c r="C34" s="115" t="s">
        <v>129</v>
      </c>
      <c r="D34" s="112" t="s">
        <v>124</v>
      </c>
      <c r="E34" s="115" t="s">
        <v>114</v>
      </c>
      <c r="F34" s="112" t="s">
        <v>119</v>
      </c>
      <c r="G34" s="113">
        <v>500000</v>
      </c>
      <c r="H34" s="22" t="s">
        <v>112</v>
      </c>
      <c r="I34" s="292"/>
      <c r="J34" s="23"/>
      <c r="K34" s="25"/>
    </row>
    <row r="35" spans="1:11">
      <c r="A35" s="114" t="s">
        <v>120</v>
      </c>
      <c r="B35" s="115" t="s">
        <v>123</v>
      </c>
      <c r="C35" s="115" t="s">
        <v>129</v>
      </c>
      <c r="D35" s="112" t="s">
        <v>124</v>
      </c>
      <c r="E35" s="115" t="s">
        <v>121</v>
      </c>
      <c r="F35" s="112" t="s">
        <v>121</v>
      </c>
      <c r="G35" s="113">
        <v>35033000</v>
      </c>
      <c r="H35" s="22" t="s">
        <v>112</v>
      </c>
      <c r="I35" s="292"/>
      <c r="J35" s="23"/>
      <c r="K35" s="25"/>
    </row>
    <row r="36" spans="1:11" ht="31.2">
      <c r="A36" s="16" t="s">
        <v>132</v>
      </c>
      <c r="B36" s="14"/>
      <c r="C36" s="14"/>
      <c r="D36" s="116"/>
      <c r="E36" s="14"/>
      <c r="F36" s="116"/>
      <c r="G36" s="117">
        <f>SUM(G37)</f>
        <v>65559000</v>
      </c>
      <c r="H36" s="26"/>
      <c r="I36" s="293"/>
      <c r="J36" s="27"/>
      <c r="K36" s="28"/>
    </row>
    <row r="37" spans="1:11">
      <c r="A37" s="114" t="s">
        <v>128</v>
      </c>
      <c r="B37" s="52" t="s">
        <v>123</v>
      </c>
      <c r="C37" s="52" t="s">
        <v>129</v>
      </c>
      <c r="D37" s="112" t="s">
        <v>124</v>
      </c>
      <c r="E37" s="112">
        <v>6600</v>
      </c>
      <c r="F37" s="112">
        <v>6606</v>
      </c>
      <c r="G37" s="113">
        <v>65559000</v>
      </c>
      <c r="H37" s="26" t="s">
        <v>112</v>
      </c>
      <c r="I37" s="293"/>
      <c r="J37" s="27"/>
      <c r="K37" s="28"/>
    </row>
    <row r="38" spans="1:11" s="12" customFormat="1" ht="55.8" customHeight="1">
      <c r="A38" s="16" t="s">
        <v>133</v>
      </c>
      <c r="B38" s="14" t="s">
        <v>104</v>
      </c>
      <c r="C38" s="14" t="s">
        <v>104</v>
      </c>
      <c r="D38" s="14" t="s">
        <v>104</v>
      </c>
      <c r="E38" s="14" t="s">
        <v>104</v>
      </c>
      <c r="F38" s="14" t="s">
        <v>104</v>
      </c>
      <c r="G38" s="17">
        <f>SUM(G39:G42)</f>
        <v>51600000</v>
      </c>
      <c r="I38" s="290"/>
    </row>
    <row r="39" spans="1:11">
      <c r="A39" s="114" t="s">
        <v>113</v>
      </c>
      <c r="B39" s="115" t="s">
        <v>123</v>
      </c>
      <c r="C39" s="115" t="s">
        <v>129</v>
      </c>
      <c r="D39" s="112" t="s">
        <v>124</v>
      </c>
      <c r="E39" s="52">
        <v>6650</v>
      </c>
      <c r="F39" s="112" t="s">
        <v>115</v>
      </c>
      <c r="G39" s="113">
        <v>3948000</v>
      </c>
      <c r="H39" s="4" t="s">
        <v>112</v>
      </c>
      <c r="I39" s="291"/>
    </row>
    <row r="40" spans="1:11">
      <c r="A40" s="114" t="s">
        <v>118</v>
      </c>
      <c r="B40" s="115" t="s">
        <v>123</v>
      </c>
      <c r="C40" s="115" t="s">
        <v>129</v>
      </c>
      <c r="D40" s="112" t="s">
        <v>124</v>
      </c>
      <c r="E40" s="52">
        <v>6650</v>
      </c>
      <c r="F40" s="112" t="s">
        <v>119</v>
      </c>
      <c r="G40" s="113">
        <v>487000</v>
      </c>
      <c r="H40" s="4" t="s">
        <v>112</v>
      </c>
      <c r="I40" s="291"/>
    </row>
    <row r="41" spans="1:11">
      <c r="A41" s="114" t="s">
        <v>120</v>
      </c>
      <c r="B41" s="115" t="s">
        <v>123</v>
      </c>
      <c r="C41" s="115" t="s">
        <v>129</v>
      </c>
      <c r="D41" s="112" t="s">
        <v>124</v>
      </c>
      <c r="E41" s="52">
        <v>6650</v>
      </c>
      <c r="F41" s="112" t="s">
        <v>121</v>
      </c>
      <c r="G41" s="113">
        <v>17565000</v>
      </c>
      <c r="H41" s="4" t="s">
        <v>112</v>
      </c>
      <c r="I41" s="291"/>
    </row>
    <row r="42" spans="1:11">
      <c r="A42" s="114" t="s">
        <v>134</v>
      </c>
      <c r="B42" s="115" t="s">
        <v>123</v>
      </c>
      <c r="C42" s="115" t="s">
        <v>108</v>
      </c>
      <c r="D42" s="112" t="s">
        <v>135</v>
      </c>
      <c r="E42" s="52">
        <v>7000</v>
      </c>
      <c r="F42" s="112" t="s">
        <v>136</v>
      </c>
      <c r="G42" s="113">
        <v>29600000</v>
      </c>
      <c r="H42" s="4" t="s">
        <v>112</v>
      </c>
      <c r="I42" s="291"/>
    </row>
    <row r="43" spans="1:11" ht="45" customHeight="1">
      <c r="A43" s="294" t="s">
        <v>506</v>
      </c>
      <c r="B43" s="14"/>
      <c r="C43" s="14"/>
      <c r="D43" s="14"/>
      <c r="E43" s="14"/>
      <c r="F43" s="14"/>
      <c r="G43" s="109">
        <f>G47+G49+G53+G59+G44+G46+G45</f>
        <v>1787930000</v>
      </c>
      <c r="I43" s="291"/>
    </row>
    <row r="44" spans="1:11" ht="70.8" customHeight="1">
      <c r="A44" s="123" t="s">
        <v>218</v>
      </c>
      <c r="B44" s="115" t="s">
        <v>123</v>
      </c>
      <c r="C44" s="115" t="s">
        <v>108</v>
      </c>
      <c r="D44" s="115" t="s">
        <v>149</v>
      </c>
      <c r="E44" s="125" t="s">
        <v>219</v>
      </c>
      <c r="F44" s="115" t="s">
        <v>216</v>
      </c>
      <c r="G44" s="124">
        <f>G46</f>
        <v>205710000</v>
      </c>
      <c r="I44" s="291"/>
    </row>
    <row r="45" spans="1:11" ht="72.599999999999994" customHeight="1">
      <c r="A45" s="123" t="s">
        <v>218</v>
      </c>
      <c r="B45" s="115" t="s">
        <v>123</v>
      </c>
      <c r="C45" s="115" t="s">
        <v>108</v>
      </c>
      <c r="D45" s="115" t="s">
        <v>491</v>
      </c>
      <c r="E45" s="125" t="s">
        <v>219</v>
      </c>
      <c r="F45" s="115" t="s">
        <v>216</v>
      </c>
      <c r="G45" s="124">
        <f>G46</f>
        <v>205710000</v>
      </c>
      <c r="I45" s="291"/>
    </row>
    <row r="46" spans="1:11" ht="72.599999999999994" customHeight="1">
      <c r="A46" s="123" t="s">
        <v>218</v>
      </c>
      <c r="B46" s="115" t="s">
        <v>123</v>
      </c>
      <c r="C46" s="115" t="s">
        <v>108</v>
      </c>
      <c r="D46" s="115" t="s">
        <v>217</v>
      </c>
      <c r="E46" s="125" t="s">
        <v>219</v>
      </c>
      <c r="F46" s="115" t="s">
        <v>216</v>
      </c>
      <c r="G46" s="124">
        <v>205710000</v>
      </c>
      <c r="I46" s="291"/>
    </row>
    <row r="47" spans="1:11" ht="263.39999999999998" customHeight="1">
      <c r="A47" s="16" t="s">
        <v>137</v>
      </c>
      <c r="B47" s="14"/>
      <c r="C47" s="14"/>
      <c r="D47" s="14"/>
      <c r="E47" s="14"/>
      <c r="F47" s="14"/>
      <c r="G47" s="17">
        <f>SUM(G48)</f>
        <v>50000000</v>
      </c>
      <c r="I47" s="291"/>
    </row>
    <row r="48" spans="1:11">
      <c r="A48" s="114" t="s">
        <v>106</v>
      </c>
      <c r="B48" s="112">
        <v>800</v>
      </c>
      <c r="C48" s="52">
        <v>160</v>
      </c>
      <c r="D48" s="112" t="s">
        <v>138</v>
      </c>
      <c r="E48" s="112">
        <v>7750</v>
      </c>
      <c r="F48" s="112">
        <v>7799</v>
      </c>
      <c r="G48" s="113">
        <v>50000000</v>
      </c>
      <c r="H48" s="4" t="s">
        <v>112</v>
      </c>
      <c r="I48" s="291"/>
    </row>
    <row r="49" spans="1:8" ht="93.6">
      <c r="A49" s="16" t="s">
        <v>139</v>
      </c>
      <c r="B49" s="14"/>
      <c r="C49" s="14"/>
      <c r="D49" s="14"/>
      <c r="E49" s="14"/>
      <c r="F49" s="14"/>
      <c r="G49" s="17">
        <f>SUM(G50:G52)</f>
        <v>300000000</v>
      </c>
    </row>
    <row r="50" spans="1:8">
      <c r="A50" s="114" t="s">
        <v>106</v>
      </c>
      <c r="B50" s="112">
        <v>800</v>
      </c>
      <c r="C50" s="52">
        <v>160</v>
      </c>
      <c r="D50" s="112" t="s">
        <v>138</v>
      </c>
      <c r="E50" s="115" t="s">
        <v>110</v>
      </c>
      <c r="F50" s="112" t="s">
        <v>111</v>
      </c>
      <c r="G50" s="113">
        <v>266501000</v>
      </c>
      <c r="H50" s="4" t="s">
        <v>112</v>
      </c>
    </row>
    <row r="51" spans="1:8">
      <c r="A51" s="114" t="s">
        <v>140</v>
      </c>
      <c r="B51" s="112">
        <v>800</v>
      </c>
      <c r="C51" s="52">
        <v>340</v>
      </c>
      <c r="D51" s="112" t="s">
        <v>124</v>
      </c>
      <c r="E51" s="115" t="s">
        <v>141</v>
      </c>
      <c r="F51" s="112" t="s">
        <v>142</v>
      </c>
      <c r="G51" s="113">
        <v>8499000</v>
      </c>
      <c r="H51" s="4" t="s">
        <v>112</v>
      </c>
    </row>
    <row r="52" spans="1:8">
      <c r="A52" s="114" t="s">
        <v>143</v>
      </c>
      <c r="B52" s="112">
        <v>800</v>
      </c>
      <c r="C52" s="52">
        <v>340</v>
      </c>
      <c r="D52" s="112" t="s">
        <v>124</v>
      </c>
      <c r="E52" s="115" t="s">
        <v>144</v>
      </c>
      <c r="F52" s="112" t="s">
        <v>145</v>
      </c>
      <c r="G52" s="113">
        <v>25000000</v>
      </c>
      <c r="H52" s="4" t="s">
        <v>112</v>
      </c>
    </row>
    <row r="53" spans="1:8" ht="106.8" customHeight="1">
      <c r="A53" s="118" t="s">
        <v>146</v>
      </c>
      <c r="B53" s="116"/>
      <c r="C53" s="89"/>
      <c r="D53" s="116"/>
      <c r="E53" s="14"/>
      <c r="F53" s="116"/>
      <c r="G53" s="117">
        <f>SUM(G54:G58)</f>
        <v>640800000</v>
      </c>
    </row>
    <row r="54" spans="1:8">
      <c r="A54" s="114" t="s">
        <v>106</v>
      </c>
      <c r="B54" s="112">
        <v>800</v>
      </c>
      <c r="C54" s="52">
        <v>250</v>
      </c>
      <c r="D54" s="112" t="s">
        <v>147</v>
      </c>
      <c r="E54" s="115" t="s">
        <v>110</v>
      </c>
      <c r="F54" s="112" t="s">
        <v>111</v>
      </c>
      <c r="G54" s="113">
        <v>70800000</v>
      </c>
      <c r="H54" s="4" t="s">
        <v>112</v>
      </c>
    </row>
    <row r="55" spans="1:8">
      <c r="A55" s="114" t="s">
        <v>148</v>
      </c>
      <c r="B55" s="112">
        <v>800</v>
      </c>
      <c r="C55" s="52">
        <v>280</v>
      </c>
      <c r="D55" s="112" t="s">
        <v>149</v>
      </c>
      <c r="E55" s="115" t="s">
        <v>150</v>
      </c>
      <c r="F55" s="112" t="s">
        <v>151</v>
      </c>
      <c r="G55" s="113">
        <v>260000000</v>
      </c>
      <c r="H55" s="4" t="s">
        <v>112</v>
      </c>
    </row>
    <row r="56" spans="1:8">
      <c r="A56" s="114" t="s">
        <v>128</v>
      </c>
      <c r="B56" s="112">
        <v>800</v>
      </c>
      <c r="C56" s="52">
        <v>340</v>
      </c>
      <c r="D56" s="112" t="s">
        <v>124</v>
      </c>
      <c r="E56" s="115" t="s">
        <v>130</v>
      </c>
      <c r="F56" s="112" t="s">
        <v>131</v>
      </c>
      <c r="G56" s="113">
        <v>33600000</v>
      </c>
      <c r="H56" s="4" t="s">
        <v>112</v>
      </c>
    </row>
    <row r="57" spans="1:8">
      <c r="A57" s="114" t="s">
        <v>148</v>
      </c>
      <c r="B57" s="112">
        <v>800</v>
      </c>
      <c r="C57" s="52">
        <v>340</v>
      </c>
      <c r="D57" s="112" t="s">
        <v>124</v>
      </c>
      <c r="E57" s="115" t="s">
        <v>150</v>
      </c>
      <c r="F57" s="112" t="s">
        <v>151</v>
      </c>
      <c r="G57" s="113">
        <v>256400000</v>
      </c>
      <c r="H57" s="4" t="s">
        <v>112</v>
      </c>
    </row>
    <row r="58" spans="1:8">
      <c r="A58" s="114" t="s">
        <v>106</v>
      </c>
      <c r="B58" s="112">
        <v>800</v>
      </c>
      <c r="C58" s="52">
        <v>340</v>
      </c>
      <c r="D58" s="112" t="s">
        <v>124</v>
      </c>
      <c r="E58" s="115" t="s">
        <v>110</v>
      </c>
      <c r="F58" s="112" t="s">
        <v>111</v>
      </c>
      <c r="G58" s="113">
        <v>20000000</v>
      </c>
      <c r="H58" s="4" t="s">
        <v>112</v>
      </c>
    </row>
    <row r="59" spans="1:8" ht="128.4" customHeight="1">
      <c r="A59" s="118" t="s">
        <v>152</v>
      </c>
      <c r="B59" s="116"/>
      <c r="C59" s="89"/>
      <c r="D59" s="116"/>
      <c r="E59" s="14"/>
      <c r="F59" s="116"/>
      <c r="G59" s="117">
        <f>SUM(G60:G64)</f>
        <v>180000000</v>
      </c>
    </row>
    <row r="60" spans="1:8" ht="20.399999999999999" customHeight="1">
      <c r="A60" s="114" t="s">
        <v>106</v>
      </c>
      <c r="B60" s="112">
        <v>800</v>
      </c>
      <c r="C60" s="119" t="s">
        <v>153</v>
      </c>
      <c r="D60" s="112" t="s">
        <v>154</v>
      </c>
      <c r="E60" s="52">
        <v>7750</v>
      </c>
      <c r="F60" s="112" t="s">
        <v>111</v>
      </c>
      <c r="G60" s="113">
        <v>9415000</v>
      </c>
      <c r="H60" s="4" t="s">
        <v>112</v>
      </c>
    </row>
    <row r="61" spans="1:8" ht="22.2" customHeight="1">
      <c r="A61" s="114" t="s">
        <v>113</v>
      </c>
      <c r="B61" s="112">
        <v>800</v>
      </c>
      <c r="C61" s="112">
        <v>340</v>
      </c>
      <c r="D61" s="112" t="s">
        <v>124</v>
      </c>
      <c r="E61" s="52">
        <v>6650</v>
      </c>
      <c r="F61" s="112" t="s">
        <v>115</v>
      </c>
      <c r="G61" s="113">
        <v>3825000</v>
      </c>
      <c r="H61" s="4" t="s">
        <v>112</v>
      </c>
    </row>
    <row r="62" spans="1:8" ht="20.399999999999999" customHeight="1">
      <c r="A62" s="114" t="s">
        <v>118</v>
      </c>
      <c r="B62" s="112">
        <v>800</v>
      </c>
      <c r="C62" s="112">
        <v>340</v>
      </c>
      <c r="D62" s="112" t="s">
        <v>124</v>
      </c>
      <c r="E62" s="52">
        <v>6650</v>
      </c>
      <c r="F62" s="112" t="s">
        <v>119</v>
      </c>
      <c r="G62" s="113">
        <v>1000000</v>
      </c>
      <c r="H62" s="4" t="s">
        <v>112</v>
      </c>
    </row>
    <row r="63" spans="1:8" ht="19.2" customHeight="1">
      <c r="A63" s="114" t="s">
        <v>120</v>
      </c>
      <c r="B63" s="112">
        <v>800</v>
      </c>
      <c r="C63" s="112">
        <v>340</v>
      </c>
      <c r="D63" s="112" t="s">
        <v>124</v>
      </c>
      <c r="E63" s="52">
        <v>6650</v>
      </c>
      <c r="F63" s="112" t="s">
        <v>121</v>
      </c>
      <c r="G63" s="113">
        <v>105760000</v>
      </c>
      <c r="H63" s="4" t="s">
        <v>112</v>
      </c>
    </row>
    <row r="64" spans="1:8" ht="18.600000000000001" customHeight="1">
      <c r="A64" s="114" t="s">
        <v>106</v>
      </c>
      <c r="B64" s="112">
        <v>800</v>
      </c>
      <c r="C64" s="112">
        <v>340</v>
      </c>
      <c r="D64" s="112" t="s">
        <v>124</v>
      </c>
      <c r="E64" s="52">
        <v>7750</v>
      </c>
      <c r="F64" s="112" t="s">
        <v>111</v>
      </c>
      <c r="G64" s="113">
        <v>60000000</v>
      </c>
      <c r="H64" s="4" t="s">
        <v>112</v>
      </c>
    </row>
    <row r="66" spans="5:5" ht="16.8">
      <c r="E66" s="135" t="s">
        <v>567</v>
      </c>
    </row>
  </sheetData>
  <mergeCells count="2">
    <mergeCell ref="A4:G4"/>
    <mergeCell ref="A5:G5"/>
  </mergeCells>
  <pageMargins left="0.2" right="0.2" top="0.25" bottom="0.2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2"/>
  <sheetViews>
    <sheetView workbookViewId="0">
      <selection activeCell="A4" sqref="A4:H4"/>
    </sheetView>
  </sheetViews>
  <sheetFormatPr defaultColWidth="11.5546875" defaultRowHeight="15"/>
  <cols>
    <col min="1" max="1" width="5" style="272" customWidth="1"/>
    <col min="2" max="2" width="10.109375" style="272" customWidth="1"/>
    <col min="3" max="3" width="8.5546875" style="272" customWidth="1"/>
    <col min="4" max="4" width="8.44140625" style="272" customWidth="1"/>
    <col min="5" max="5" width="17" style="272" customWidth="1"/>
    <col min="6" max="6" width="16.33203125" style="273" customWidth="1"/>
    <col min="7" max="7" width="17.5546875" style="273" customWidth="1"/>
    <col min="8" max="8" width="15.88671875" style="273" customWidth="1"/>
    <col min="9" max="9" width="11.5546875" style="273"/>
    <col min="10" max="10" width="17.77734375" style="273" bestFit="1" customWidth="1"/>
    <col min="11" max="16384" width="11.5546875" style="273"/>
  </cols>
  <sheetData>
    <row r="1" spans="1:12" s="120" customFormat="1" ht="15" customHeight="1">
      <c r="A1" s="105" t="s">
        <v>229</v>
      </c>
      <c r="B1" s="105"/>
      <c r="C1" s="105"/>
      <c r="D1" s="105"/>
      <c r="E1" s="105"/>
      <c r="F1" s="12"/>
      <c r="G1" s="12"/>
      <c r="H1" s="106" t="s">
        <v>207</v>
      </c>
      <c r="I1" s="4"/>
      <c r="J1" s="4"/>
      <c r="K1" s="4"/>
      <c r="L1" s="4"/>
    </row>
    <row r="2" spans="1:12" s="120" customFormat="1" ht="18">
      <c r="A2" s="247"/>
      <c r="B2" s="5"/>
      <c r="C2" s="5"/>
      <c r="D2" s="5"/>
      <c r="E2" s="5"/>
      <c r="F2" s="4"/>
      <c r="G2" s="4"/>
      <c r="H2" s="4"/>
      <c r="I2" s="4"/>
      <c r="J2" s="4"/>
      <c r="K2" s="4"/>
      <c r="L2" s="4"/>
    </row>
    <row r="3" spans="1:12" s="120" customFormat="1" ht="17.399999999999999">
      <c r="A3" s="411" t="s">
        <v>571</v>
      </c>
      <c r="B3" s="411"/>
      <c r="C3" s="411"/>
      <c r="D3" s="411"/>
      <c r="E3" s="411"/>
      <c r="F3" s="411"/>
      <c r="G3" s="411"/>
      <c r="H3" s="411"/>
      <c r="I3" s="4"/>
      <c r="J3" s="4"/>
      <c r="K3" s="4"/>
      <c r="L3" s="4"/>
    </row>
    <row r="4" spans="1:12" s="248" customFormat="1" ht="18">
      <c r="A4" s="412" t="s">
        <v>572</v>
      </c>
      <c r="B4" s="412"/>
      <c r="C4" s="412"/>
      <c r="D4" s="412"/>
      <c r="E4" s="412"/>
      <c r="F4" s="412"/>
      <c r="G4" s="412"/>
      <c r="H4" s="412"/>
      <c r="I4" s="4"/>
      <c r="J4" s="4"/>
      <c r="K4" s="4"/>
      <c r="L4" s="4"/>
    </row>
    <row r="5" spans="1:12" s="120" customFormat="1" ht="15.6">
      <c r="A5" s="5"/>
      <c r="B5" s="5"/>
      <c r="C5" s="5"/>
      <c r="D5" s="5"/>
      <c r="E5" s="5"/>
      <c r="F5" s="4"/>
      <c r="G5" s="4"/>
      <c r="H5" s="4"/>
      <c r="I5" s="4"/>
      <c r="J5" s="4"/>
      <c r="K5" s="4"/>
      <c r="L5" s="4"/>
    </row>
    <row r="6" spans="1:12" s="120" customFormat="1" ht="15.6">
      <c r="A6" s="5"/>
      <c r="B6" s="5"/>
      <c r="C6" s="5"/>
      <c r="D6" s="5"/>
      <c r="E6" s="5"/>
      <c r="F6" s="4"/>
      <c r="G6" s="4"/>
      <c r="H6" s="50" t="s">
        <v>155</v>
      </c>
      <c r="I6" s="4"/>
      <c r="J6" s="4"/>
      <c r="K6" s="4"/>
      <c r="L6" s="4"/>
    </row>
    <row r="7" spans="1:12" s="120" customFormat="1" ht="15.6">
      <c r="A7" s="5"/>
      <c r="B7" s="5"/>
      <c r="C7" s="5"/>
      <c r="D7" s="5"/>
      <c r="E7" s="5"/>
      <c r="F7" s="4"/>
      <c r="G7" s="4"/>
      <c r="H7" s="4"/>
      <c r="I7" s="4"/>
      <c r="J7" s="4"/>
      <c r="K7" s="4"/>
      <c r="L7" s="4"/>
    </row>
    <row r="8" spans="1:12" s="251" customFormat="1" ht="15.6">
      <c r="A8" s="249" t="s">
        <v>232</v>
      </c>
      <c r="B8" s="249" t="s">
        <v>96</v>
      </c>
      <c r="C8" s="249" t="s">
        <v>99</v>
      </c>
      <c r="D8" s="249" t="s">
        <v>100</v>
      </c>
      <c r="E8" s="249" t="s">
        <v>156</v>
      </c>
      <c r="F8" s="250" t="s">
        <v>3</v>
      </c>
      <c r="G8" s="250" t="s">
        <v>4</v>
      </c>
      <c r="H8" s="250" t="s">
        <v>174</v>
      </c>
      <c r="I8" s="12"/>
      <c r="J8" s="12"/>
      <c r="K8" s="12"/>
      <c r="L8" s="12"/>
    </row>
    <row r="9" spans="1:12" s="120" customFormat="1" ht="15.6">
      <c r="A9" s="252"/>
      <c r="B9" s="252"/>
      <c r="C9" s="252"/>
      <c r="D9" s="252"/>
      <c r="E9" s="252"/>
      <c r="F9" s="253"/>
      <c r="G9" s="253"/>
      <c r="H9" s="253"/>
      <c r="I9" s="4"/>
      <c r="J9" s="4"/>
      <c r="K9" s="4"/>
      <c r="L9" s="4"/>
    </row>
    <row r="10" spans="1:12" s="251" customFormat="1" ht="16.5" customHeight="1">
      <c r="A10" s="254"/>
      <c r="B10" s="255" t="s">
        <v>158</v>
      </c>
      <c r="C10" s="254"/>
      <c r="D10" s="254"/>
      <c r="E10" s="256">
        <f>E11+E141</f>
        <v>308814876477</v>
      </c>
      <c r="F10" s="256">
        <f>F11+F141</f>
        <v>862573172</v>
      </c>
      <c r="G10" s="256">
        <f>G11+G141</f>
        <v>18411978451</v>
      </c>
      <c r="H10" s="256">
        <f t="shared" ref="H10" si="0">H11+H141</f>
        <v>289540324854</v>
      </c>
      <c r="I10" s="12"/>
      <c r="J10" s="15"/>
      <c r="K10" s="12"/>
      <c r="L10" s="12"/>
    </row>
    <row r="11" spans="1:12" s="251" customFormat="1" ht="54.6" customHeight="1">
      <c r="A11" s="254"/>
      <c r="B11" s="255" t="s">
        <v>442</v>
      </c>
      <c r="C11" s="254"/>
      <c r="D11" s="254"/>
      <c r="E11" s="256">
        <f>SUM(E12:E140)</f>
        <v>301776988477</v>
      </c>
      <c r="F11" s="256">
        <f>SUM(F12:F140)</f>
        <v>862573172</v>
      </c>
      <c r="G11" s="256">
        <f t="shared" ref="G11" si="1">SUM(G12:G140)</f>
        <v>11374090451</v>
      </c>
      <c r="H11" s="256">
        <f>SUM(H12:H140)</f>
        <v>289540324854</v>
      </c>
      <c r="I11" s="12"/>
      <c r="J11" s="15"/>
      <c r="K11" s="12"/>
      <c r="L11" s="12"/>
    </row>
    <row r="12" spans="1:12" s="120" customFormat="1" ht="16.5" customHeight="1">
      <c r="A12" s="257" t="s">
        <v>250</v>
      </c>
      <c r="B12" s="258" t="s">
        <v>443</v>
      </c>
      <c r="C12" s="259" t="s">
        <v>444</v>
      </c>
      <c r="D12" s="260" t="s">
        <v>445</v>
      </c>
      <c r="E12" s="261">
        <v>1025000</v>
      </c>
      <c r="F12" s="261">
        <v>1025000</v>
      </c>
      <c r="G12" s="261"/>
      <c r="H12" s="261"/>
      <c r="I12" s="4"/>
      <c r="J12" s="4"/>
      <c r="K12" s="4"/>
      <c r="L12" s="4"/>
    </row>
    <row r="13" spans="1:12" s="120" customFormat="1" ht="16.5" customHeight="1">
      <c r="A13" s="257" t="s">
        <v>250</v>
      </c>
      <c r="B13" s="258" t="s">
        <v>443</v>
      </c>
      <c r="C13" s="259" t="s">
        <v>446</v>
      </c>
      <c r="D13" s="259" t="s">
        <v>447</v>
      </c>
      <c r="E13" s="261">
        <v>48400000</v>
      </c>
      <c r="F13" s="261">
        <v>48400000</v>
      </c>
      <c r="G13" s="261"/>
      <c r="H13" s="261"/>
      <c r="I13" s="4"/>
      <c r="J13" s="4"/>
      <c r="K13" s="4"/>
      <c r="L13" s="4"/>
    </row>
    <row r="14" spans="1:12" s="120" customFormat="1" ht="16.5" customHeight="1">
      <c r="A14" s="257" t="s">
        <v>250</v>
      </c>
      <c r="B14" s="259" t="s">
        <v>443</v>
      </c>
      <c r="C14" s="259" t="s">
        <v>448</v>
      </c>
      <c r="D14" s="259" t="s">
        <v>449</v>
      </c>
      <c r="E14" s="261">
        <v>38880000</v>
      </c>
      <c r="F14" s="261">
        <v>38880000</v>
      </c>
      <c r="G14" s="261"/>
      <c r="H14" s="261"/>
      <c r="I14" s="4"/>
      <c r="J14" s="4"/>
      <c r="K14" s="4"/>
      <c r="L14" s="4"/>
    </row>
    <row r="15" spans="1:12" s="120" customFormat="1" ht="16.5" customHeight="1">
      <c r="A15" s="257" t="s">
        <v>250</v>
      </c>
      <c r="B15" s="259" t="s">
        <v>443</v>
      </c>
      <c r="C15" s="262">
        <v>4250</v>
      </c>
      <c r="D15" s="259" t="s">
        <v>450</v>
      </c>
      <c r="E15" s="261">
        <v>11900000</v>
      </c>
      <c r="F15" s="261">
        <v>11900000</v>
      </c>
      <c r="G15" s="261"/>
      <c r="H15" s="261"/>
      <c r="I15" s="4"/>
      <c r="J15" s="4"/>
      <c r="K15" s="4"/>
      <c r="L15" s="4"/>
    </row>
    <row r="16" spans="1:12" s="120" customFormat="1" ht="16.5" customHeight="1">
      <c r="A16" s="257" t="s">
        <v>250</v>
      </c>
      <c r="B16" s="259" t="s">
        <v>443</v>
      </c>
      <c r="C16" s="262">
        <v>4250</v>
      </c>
      <c r="D16" s="262">
        <v>4263</v>
      </c>
      <c r="E16" s="263">
        <v>22229000</v>
      </c>
      <c r="F16" s="263">
        <v>22229000</v>
      </c>
      <c r="G16" s="261"/>
      <c r="H16" s="261"/>
      <c r="I16" s="4"/>
      <c r="J16" s="4"/>
      <c r="K16" s="4"/>
      <c r="L16" s="4"/>
    </row>
    <row r="17" spans="1:12" s="120" customFormat="1" ht="16.5" customHeight="1">
      <c r="A17" s="257" t="s">
        <v>250</v>
      </c>
      <c r="B17" s="259" t="s">
        <v>443</v>
      </c>
      <c r="C17" s="262">
        <v>4900</v>
      </c>
      <c r="D17" s="262">
        <v>4949</v>
      </c>
      <c r="E17" s="263">
        <v>1772</v>
      </c>
      <c r="F17" s="263">
        <v>1772</v>
      </c>
      <c r="G17" s="261"/>
      <c r="H17" s="261"/>
      <c r="I17" s="4"/>
      <c r="J17" s="4"/>
      <c r="K17" s="4"/>
      <c r="L17" s="4"/>
    </row>
    <row r="18" spans="1:12" s="120" customFormat="1" ht="16.5" customHeight="1">
      <c r="A18" s="257" t="s">
        <v>250</v>
      </c>
      <c r="B18" s="264" t="s">
        <v>451</v>
      </c>
      <c r="C18" s="262">
        <v>1700</v>
      </c>
      <c r="D18" s="262">
        <v>1701</v>
      </c>
      <c r="E18" s="263">
        <v>10768350</v>
      </c>
      <c r="F18" s="263">
        <v>0</v>
      </c>
      <c r="G18" s="263">
        <v>10768350</v>
      </c>
      <c r="H18" s="263"/>
      <c r="I18" s="4"/>
      <c r="J18" s="4"/>
      <c r="K18" s="4"/>
      <c r="L18" s="4"/>
    </row>
    <row r="19" spans="1:12" s="120" customFormat="1" ht="16.5" customHeight="1">
      <c r="A19" s="257" t="s">
        <v>250</v>
      </c>
      <c r="B19" s="259" t="s">
        <v>451</v>
      </c>
      <c r="C19" s="262">
        <v>4250</v>
      </c>
      <c r="D19" s="262">
        <v>4254</v>
      </c>
      <c r="E19" s="263">
        <v>3500000</v>
      </c>
      <c r="F19" s="263">
        <v>3500000</v>
      </c>
      <c r="G19" s="261"/>
      <c r="H19" s="261"/>
      <c r="I19" s="4"/>
      <c r="J19" s="4"/>
      <c r="K19" s="4"/>
      <c r="L19" s="4"/>
    </row>
    <row r="20" spans="1:12" s="120" customFormat="1" ht="16.5" customHeight="1">
      <c r="A20" s="257" t="s">
        <v>250</v>
      </c>
      <c r="B20" s="264" t="s">
        <v>452</v>
      </c>
      <c r="C20" s="262">
        <v>3600</v>
      </c>
      <c r="D20" s="262">
        <v>3601</v>
      </c>
      <c r="E20" s="263">
        <v>7038750</v>
      </c>
      <c r="F20" s="263">
        <v>0</v>
      </c>
      <c r="G20" s="261">
        <v>4927124</v>
      </c>
      <c r="H20" s="261">
        <v>2111626</v>
      </c>
      <c r="I20" s="4"/>
      <c r="J20" s="4"/>
      <c r="K20" s="4"/>
      <c r="L20" s="4"/>
    </row>
    <row r="21" spans="1:12" s="120" customFormat="1" ht="16.5" customHeight="1">
      <c r="A21" s="257" t="s">
        <v>250</v>
      </c>
      <c r="B21" s="259" t="s">
        <v>452</v>
      </c>
      <c r="C21" s="262">
        <v>4900</v>
      </c>
      <c r="D21" s="262">
        <v>4944</v>
      </c>
      <c r="E21" s="263">
        <v>130000</v>
      </c>
      <c r="F21" s="263">
        <v>0</v>
      </c>
      <c r="G21" s="263">
        <v>0</v>
      </c>
      <c r="H21" s="263">
        <v>130000</v>
      </c>
      <c r="I21" s="4"/>
      <c r="J21" s="4"/>
      <c r="K21" s="4"/>
      <c r="L21" s="4"/>
    </row>
    <row r="22" spans="1:12" s="120" customFormat="1" ht="16.5" customHeight="1">
      <c r="A22" s="257" t="s">
        <v>250</v>
      </c>
      <c r="B22" s="264" t="s">
        <v>453</v>
      </c>
      <c r="C22" s="262">
        <v>1600</v>
      </c>
      <c r="D22" s="262">
        <v>1603</v>
      </c>
      <c r="E22" s="263">
        <v>463561</v>
      </c>
      <c r="F22" s="263">
        <v>0</v>
      </c>
      <c r="G22" s="263">
        <v>0</v>
      </c>
      <c r="H22" s="261">
        <v>463561</v>
      </c>
      <c r="I22" s="4"/>
      <c r="J22" s="4"/>
      <c r="K22" s="4"/>
      <c r="L22" s="4"/>
    </row>
    <row r="23" spans="1:12" s="120" customFormat="1" ht="16.5" customHeight="1">
      <c r="A23" s="257" t="s">
        <v>250</v>
      </c>
      <c r="B23" s="262" t="s">
        <v>453</v>
      </c>
      <c r="C23" s="262">
        <v>3600</v>
      </c>
      <c r="D23" s="262">
        <v>3601</v>
      </c>
      <c r="E23" s="263">
        <v>19684434</v>
      </c>
      <c r="F23" s="263">
        <v>0</v>
      </c>
      <c r="G23" s="263">
        <v>13779101</v>
      </c>
      <c r="H23" s="261">
        <v>5905333</v>
      </c>
      <c r="I23" s="4"/>
      <c r="J23" s="4"/>
      <c r="K23" s="4"/>
      <c r="L23" s="4"/>
    </row>
    <row r="24" spans="1:12" s="120" customFormat="1" ht="16.5" customHeight="1">
      <c r="A24" s="257" t="s">
        <v>250</v>
      </c>
      <c r="B24" s="264" t="s">
        <v>454</v>
      </c>
      <c r="C24" s="262">
        <v>1600</v>
      </c>
      <c r="D24" s="262">
        <v>1603</v>
      </c>
      <c r="E24" s="263">
        <v>12884</v>
      </c>
      <c r="F24" s="263">
        <v>0</v>
      </c>
      <c r="G24" s="263">
        <v>0</v>
      </c>
      <c r="H24" s="261">
        <v>12884</v>
      </c>
      <c r="I24" s="4"/>
      <c r="J24" s="4"/>
      <c r="K24" s="4"/>
      <c r="L24" s="4"/>
    </row>
    <row r="25" spans="1:12" s="120" customFormat="1" ht="16.5" customHeight="1">
      <c r="A25" s="257" t="s">
        <v>250</v>
      </c>
      <c r="B25" s="262">
        <v>136</v>
      </c>
      <c r="C25" s="262">
        <v>1600</v>
      </c>
      <c r="D25" s="262">
        <v>1603</v>
      </c>
      <c r="E25" s="263">
        <v>734819</v>
      </c>
      <c r="F25" s="263">
        <v>0</v>
      </c>
      <c r="G25" s="261">
        <v>0</v>
      </c>
      <c r="H25" s="261">
        <v>734819</v>
      </c>
      <c r="I25" s="4"/>
      <c r="J25" s="4"/>
      <c r="K25" s="4"/>
      <c r="L25" s="4"/>
    </row>
    <row r="26" spans="1:12" s="120" customFormat="1" ht="16.5" customHeight="1">
      <c r="A26" s="257" t="s">
        <v>250</v>
      </c>
      <c r="B26" s="262">
        <v>136</v>
      </c>
      <c r="C26" s="262">
        <v>3600</v>
      </c>
      <c r="D26" s="265">
        <v>3601</v>
      </c>
      <c r="E26" s="263">
        <v>15079699</v>
      </c>
      <c r="F26" s="263">
        <v>0</v>
      </c>
      <c r="G26" s="263">
        <v>10555789</v>
      </c>
      <c r="H26" s="261">
        <v>4523910</v>
      </c>
      <c r="I26" s="4"/>
      <c r="J26" s="4"/>
      <c r="K26" s="4"/>
      <c r="L26" s="4"/>
    </row>
    <row r="27" spans="1:12" s="120" customFormat="1" ht="16.5" customHeight="1">
      <c r="A27" s="257" t="s">
        <v>250</v>
      </c>
      <c r="B27" s="262">
        <v>141</v>
      </c>
      <c r="C27" s="262">
        <v>1600</v>
      </c>
      <c r="D27" s="262">
        <v>1603</v>
      </c>
      <c r="E27" s="263">
        <v>327495</v>
      </c>
      <c r="F27" s="263">
        <v>0</v>
      </c>
      <c r="G27" s="263">
        <v>0</v>
      </c>
      <c r="H27" s="261">
        <v>327495</v>
      </c>
      <c r="I27" s="4"/>
      <c r="J27" s="4"/>
      <c r="K27" s="4"/>
      <c r="L27" s="4"/>
    </row>
    <row r="28" spans="1:12" s="120" customFormat="1" ht="16.5" customHeight="1">
      <c r="A28" s="257" t="s">
        <v>260</v>
      </c>
      <c r="B28" s="264" t="s">
        <v>455</v>
      </c>
      <c r="C28" s="262">
        <v>1050</v>
      </c>
      <c r="D28" s="262">
        <v>1052</v>
      </c>
      <c r="E28" s="263">
        <v>4759000</v>
      </c>
      <c r="F28" s="263">
        <v>0</v>
      </c>
      <c r="G28" s="263">
        <v>4759000</v>
      </c>
      <c r="H28" s="261">
        <v>0</v>
      </c>
      <c r="I28" s="4"/>
      <c r="J28" s="4"/>
      <c r="K28" s="4"/>
      <c r="L28" s="4"/>
    </row>
    <row r="29" spans="1:12" s="120" customFormat="1" ht="15.6">
      <c r="A29" s="257" t="s">
        <v>260</v>
      </c>
      <c r="B29" s="262" t="s">
        <v>455</v>
      </c>
      <c r="C29" s="262">
        <v>4250</v>
      </c>
      <c r="D29" s="262">
        <v>4254</v>
      </c>
      <c r="E29" s="263">
        <v>3500000</v>
      </c>
      <c r="F29" s="263">
        <v>3500000</v>
      </c>
      <c r="G29" s="263">
        <v>0</v>
      </c>
      <c r="H29" s="261">
        <v>0</v>
      </c>
      <c r="I29" s="4"/>
      <c r="J29" s="4"/>
      <c r="K29" s="4"/>
      <c r="L29" s="4"/>
    </row>
    <row r="30" spans="1:12" s="120" customFormat="1" ht="15.6">
      <c r="A30" s="257" t="s">
        <v>260</v>
      </c>
      <c r="B30" s="262" t="s">
        <v>455</v>
      </c>
      <c r="C30" s="266">
        <v>4250</v>
      </c>
      <c r="D30" s="262">
        <v>4263</v>
      </c>
      <c r="E30" s="263">
        <v>22500000</v>
      </c>
      <c r="F30" s="263">
        <v>0</v>
      </c>
      <c r="G30" s="263">
        <v>22500000</v>
      </c>
      <c r="H30" s="261">
        <v>0</v>
      </c>
      <c r="I30" s="4"/>
      <c r="J30" s="4"/>
      <c r="K30" s="4"/>
      <c r="L30" s="4"/>
    </row>
    <row r="31" spans="1:12" s="120" customFormat="1" ht="15.6">
      <c r="A31" s="257" t="s">
        <v>260</v>
      </c>
      <c r="B31" s="262" t="s">
        <v>455</v>
      </c>
      <c r="C31" s="266">
        <v>4250</v>
      </c>
      <c r="D31" s="262">
        <v>4272</v>
      </c>
      <c r="E31" s="263">
        <v>50750</v>
      </c>
      <c r="F31" s="263">
        <v>50750</v>
      </c>
      <c r="G31" s="263">
        <v>0</v>
      </c>
      <c r="H31" s="261">
        <v>0</v>
      </c>
      <c r="I31" s="4"/>
      <c r="J31" s="4"/>
      <c r="K31" s="4"/>
      <c r="L31" s="4"/>
    </row>
    <row r="32" spans="1:12" s="120" customFormat="1" ht="15.6">
      <c r="A32" s="257" t="s">
        <v>260</v>
      </c>
      <c r="B32" s="262" t="s">
        <v>455</v>
      </c>
      <c r="C32" s="266">
        <v>4250</v>
      </c>
      <c r="D32" s="262">
        <v>4299</v>
      </c>
      <c r="E32" s="263">
        <v>10250000</v>
      </c>
      <c r="F32" s="263">
        <v>0</v>
      </c>
      <c r="G32" s="263">
        <v>10250000</v>
      </c>
      <c r="H32" s="261">
        <v>0</v>
      </c>
      <c r="I32" s="4"/>
      <c r="J32" s="4"/>
      <c r="K32" s="4"/>
      <c r="L32" s="4"/>
    </row>
    <row r="33" spans="1:12" s="120" customFormat="1" ht="15.6">
      <c r="A33" s="257" t="s">
        <v>260</v>
      </c>
      <c r="B33" s="262" t="s">
        <v>455</v>
      </c>
      <c r="C33" s="262">
        <v>4900</v>
      </c>
      <c r="D33" s="262">
        <v>4917</v>
      </c>
      <c r="E33" s="263">
        <v>255627</v>
      </c>
      <c r="F33" s="263">
        <v>0</v>
      </c>
      <c r="G33" s="263">
        <v>255627</v>
      </c>
      <c r="H33" s="261">
        <v>0</v>
      </c>
      <c r="I33" s="4"/>
      <c r="J33" s="4"/>
      <c r="K33" s="4"/>
      <c r="L33" s="4"/>
    </row>
    <row r="34" spans="1:12" s="120" customFormat="1" ht="15.6">
      <c r="A34" s="257" t="s">
        <v>260</v>
      </c>
      <c r="B34" s="262" t="s">
        <v>455</v>
      </c>
      <c r="C34" s="266">
        <v>4900</v>
      </c>
      <c r="D34" s="262">
        <v>4918</v>
      </c>
      <c r="E34" s="263">
        <v>114212</v>
      </c>
      <c r="F34" s="263">
        <v>0</v>
      </c>
      <c r="G34" s="263">
        <v>114212</v>
      </c>
      <c r="H34" s="261">
        <v>0</v>
      </c>
      <c r="I34" s="4"/>
      <c r="J34" s="4"/>
      <c r="K34" s="4"/>
      <c r="L34" s="4"/>
    </row>
    <row r="35" spans="1:12" s="120" customFormat="1" ht="15.6">
      <c r="A35" s="257" t="s">
        <v>260</v>
      </c>
      <c r="B35" s="262">
        <v>423</v>
      </c>
      <c r="C35" s="262">
        <v>1700</v>
      </c>
      <c r="D35" s="262">
        <v>1701</v>
      </c>
      <c r="E35" s="263">
        <v>518500</v>
      </c>
      <c r="F35" s="263">
        <v>0</v>
      </c>
      <c r="G35" s="263">
        <v>518500</v>
      </c>
      <c r="H35" s="261"/>
      <c r="I35" s="4"/>
      <c r="J35" s="4"/>
      <c r="K35" s="4"/>
      <c r="L35" s="4"/>
    </row>
    <row r="36" spans="1:12" s="120" customFormat="1" ht="15.6">
      <c r="A36" s="257" t="s">
        <v>260</v>
      </c>
      <c r="B36" s="262">
        <v>423</v>
      </c>
      <c r="C36" s="262">
        <v>4900</v>
      </c>
      <c r="D36" s="262">
        <v>4918</v>
      </c>
      <c r="E36" s="263">
        <v>233768</v>
      </c>
      <c r="F36" s="263">
        <v>0</v>
      </c>
      <c r="G36" s="263">
        <v>233768</v>
      </c>
      <c r="H36" s="261"/>
      <c r="I36" s="4"/>
      <c r="J36" s="4"/>
      <c r="K36" s="4"/>
      <c r="L36" s="4"/>
    </row>
    <row r="37" spans="1:12" s="120" customFormat="1" ht="15.6">
      <c r="A37" s="257" t="s">
        <v>260</v>
      </c>
      <c r="B37" s="262">
        <v>423</v>
      </c>
      <c r="C37" s="262">
        <v>4900</v>
      </c>
      <c r="D37" s="262">
        <v>4944</v>
      </c>
      <c r="E37" s="263">
        <v>212700</v>
      </c>
      <c r="F37" s="263">
        <v>0</v>
      </c>
      <c r="G37" s="263">
        <v>0</v>
      </c>
      <c r="H37" s="261">
        <v>212700</v>
      </c>
      <c r="I37" s="4"/>
      <c r="J37" s="4"/>
      <c r="K37" s="4"/>
      <c r="L37" s="4"/>
    </row>
    <row r="38" spans="1:12" s="120" customFormat="1" ht="15.6">
      <c r="A38" s="257" t="s">
        <v>260</v>
      </c>
      <c r="B38" s="262">
        <v>425</v>
      </c>
      <c r="C38" s="262">
        <v>1050</v>
      </c>
      <c r="D38" s="265">
        <v>1052</v>
      </c>
      <c r="E38" s="263">
        <v>440000</v>
      </c>
      <c r="F38" s="263">
        <v>0</v>
      </c>
      <c r="G38" s="263">
        <v>440000</v>
      </c>
      <c r="H38" s="261">
        <v>0</v>
      </c>
      <c r="I38" s="4"/>
      <c r="J38" s="4"/>
      <c r="K38" s="4"/>
      <c r="L38" s="4"/>
    </row>
    <row r="39" spans="1:12" s="120" customFormat="1" ht="15.6">
      <c r="A39" s="257" t="s">
        <v>260</v>
      </c>
      <c r="B39" s="262">
        <v>425</v>
      </c>
      <c r="C39" s="262">
        <v>1700</v>
      </c>
      <c r="D39" s="265">
        <v>1701</v>
      </c>
      <c r="E39" s="263">
        <v>440000</v>
      </c>
      <c r="F39" s="263">
        <v>0</v>
      </c>
      <c r="G39" s="263">
        <v>440000</v>
      </c>
      <c r="H39" s="261">
        <v>0</v>
      </c>
      <c r="I39" s="4"/>
      <c r="J39" s="4"/>
      <c r="K39" s="4"/>
      <c r="L39" s="4"/>
    </row>
    <row r="40" spans="1:12" s="120" customFormat="1" ht="15.6">
      <c r="A40" s="257" t="s">
        <v>260</v>
      </c>
      <c r="B40" s="262">
        <v>425</v>
      </c>
      <c r="C40" s="262">
        <v>4900</v>
      </c>
      <c r="D40" s="265">
        <v>4918</v>
      </c>
      <c r="E40" s="263">
        <v>3049</v>
      </c>
      <c r="F40" s="263">
        <v>0</v>
      </c>
      <c r="G40" s="263">
        <v>3049</v>
      </c>
      <c r="H40" s="261">
        <v>0</v>
      </c>
      <c r="I40" s="4"/>
      <c r="J40" s="4"/>
      <c r="K40" s="4"/>
      <c r="L40" s="4"/>
    </row>
    <row r="41" spans="1:12" s="120" customFormat="1" ht="15.6">
      <c r="A41" s="257" t="s">
        <v>260</v>
      </c>
      <c r="B41" s="262">
        <v>555</v>
      </c>
      <c r="C41" s="262">
        <v>1250</v>
      </c>
      <c r="D41" s="262">
        <v>1251</v>
      </c>
      <c r="E41" s="263">
        <v>19978245</v>
      </c>
      <c r="F41" s="263">
        <v>13984771</v>
      </c>
      <c r="G41" s="263">
        <v>3596084</v>
      </c>
      <c r="H41" s="261">
        <v>2397390</v>
      </c>
      <c r="I41" s="4"/>
      <c r="J41" s="4"/>
      <c r="K41" s="4"/>
      <c r="L41" s="4"/>
    </row>
    <row r="42" spans="1:12" s="120" customFormat="1" ht="15.6">
      <c r="A42" s="257" t="s">
        <v>260</v>
      </c>
      <c r="B42" s="262">
        <v>555</v>
      </c>
      <c r="C42" s="262">
        <v>1250</v>
      </c>
      <c r="D42" s="262">
        <v>1253</v>
      </c>
      <c r="E42" s="263">
        <v>961997000</v>
      </c>
      <c r="F42" s="263">
        <v>673397900</v>
      </c>
      <c r="G42" s="263">
        <v>173159460</v>
      </c>
      <c r="H42" s="261">
        <v>115439640</v>
      </c>
      <c r="I42" s="4"/>
      <c r="J42" s="4"/>
      <c r="K42" s="4"/>
      <c r="L42" s="4"/>
    </row>
    <row r="43" spans="1:12" s="120" customFormat="1" ht="15.6">
      <c r="A43" s="257" t="s">
        <v>260</v>
      </c>
      <c r="B43" s="262">
        <v>555</v>
      </c>
      <c r="C43" s="262">
        <v>1600</v>
      </c>
      <c r="D43" s="262">
        <v>1603</v>
      </c>
      <c r="E43" s="263">
        <v>189443</v>
      </c>
      <c r="F43" s="263">
        <v>0</v>
      </c>
      <c r="G43" s="263">
        <v>0</v>
      </c>
      <c r="H43" s="261">
        <v>189443</v>
      </c>
      <c r="I43" s="4"/>
      <c r="J43" s="4"/>
      <c r="K43" s="4"/>
      <c r="L43" s="4"/>
    </row>
    <row r="44" spans="1:12" s="120" customFormat="1" ht="15.6">
      <c r="A44" s="257" t="s">
        <v>260</v>
      </c>
      <c r="B44" s="262">
        <v>557</v>
      </c>
      <c r="C44" s="262">
        <v>1600</v>
      </c>
      <c r="D44" s="262">
        <v>1602</v>
      </c>
      <c r="E44" s="263">
        <v>527316</v>
      </c>
      <c r="F44" s="263">
        <v>0</v>
      </c>
      <c r="G44" s="263">
        <v>0</v>
      </c>
      <c r="H44" s="261">
        <v>527316</v>
      </c>
      <c r="I44" s="4"/>
      <c r="J44" s="4"/>
      <c r="K44" s="4"/>
      <c r="L44" s="4"/>
    </row>
    <row r="45" spans="1:12" s="120" customFormat="1" ht="15.6">
      <c r="A45" s="257" t="s">
        <v>260</v>
      </c>
      <c r="B45" s="262">
        <v>557</v>
      </c>
      <c r="C45" s="262">
        <v>4900</v>
      </c>
      <c r="D45" s="262">
        <v>4944</v>
      </c>
      <c r="E45" s="263">
        <v>56770</v>
      </c>
      <c r="F45" s="263">
        <v>0</v>
      </c>
      <c r="G45" s="263">
        <v>0</v>
      </c>
      <c r="H45" s="261">
        <v>56770</v>
      </c>
      <c r="I45" s="4"/>
      <c r="J45" s="4"/>
      <c r="K45" s="4"/>
      <c r="L45" s="4"/>
    </row>
    <row r="46" spans="1:12" s="120" customFormat="1" ht="15.6">
      <c r="A46" s="257" t="s">
        <v>260</v>
      </c>
      <c r="B46" s="262">
        <v>558</v>
      </c>
      <c r="C46" s="262">
        <v>1600</v>
      </c>
      <c r="D46" s="262">
        <v>1603</v>
      </c>
      <c r="E46" s="263">
        <v>718272</v>
      </c>
      <c r="F46" s="263">
        <v>0</v>
      </c>
      <c r="G46" s="263">
        <v>0</v>
      </c>
      <c r="H46" s="261">
        <v>718272</v>
      </c>
      <c r="I46" s="4"/>
      <c r="J46" s="4"/>
      <c r="K46" s="4"/>
      <c r="L46" s="4"/>
    </row>
    <row r="47" spans="1:12" s="120" customFormat="1" ht="15.6">
      <c r="A47" s="257" t="s">
        <v>260</v>
      </c>
      <c r="B47" s="262">
        <v>558</v>
      </c>
      <c r="C47" s="262">
        <v>4900</v>
      </c>
      <c r="D47" s="265">
        <v>4944</v>
      </c>
      <c r="E47" s="263">
        <v>32217</v>
      </c>
      <c r="F47" s="263">
        <v>0</v>
      </c>
      <c r="G47" s="263">
        <v>32217</v>
      </c>
      <c r="H47" s="261">
        <v>0</v>
      </c>
      <c r="I47" s="4"/>
      <c r="J47" s="4"/>
      <c r="K47" s="4"/>
      <c r="L47" s="4"/>
    </row>
    <row r="48" spans="1:12" s="120" customFormat="1" ht="15.6">
      <c r="A48" s="257" t="s">
        <v>260</v>
      </c>
      <c r="B48" s="262">
        <v>560</v>
      </c>
      <c r="C48" s="262">
        <v>4700</v>
      </c>
      <c r="D48" s="262">
        <v>4749</v>
      </c>
      <c r="E48" s="263">
        <v>101000000</v>
      </c>
      <c r="F48" s="263">
        <v>0</v>
      </c>
      <c r="G48" s="263">
        <v>101000000</v>
      </c>
      <c r="H48" s="261">
        <v>0</v>
      </c>
      <c r="I48" s="4"/>
      <c r="J48" s="4"/>
      <c r="K48" s="4"/>
      <c r="L48" s="4"/>
    </row>
    <row r="49" spans="1:12" s="120" customFormat="1" ht="15.6">
      <c r="A49" s="257" t="s">
        <v>260</v>
      </c>
      <c r="B49" s="262">
        <v>599</v>
      </c>
      <c r="C49" s="262">
        <v>4900</v>
      </c>
      <c r="D49" s="262">
        <v>4917</v>
      </c>
      <c r="E49" s="263">
        <v>236134</v>
      </c>
      <c r="F49" s="263">
        <v>0</v>
      </c>
      <c r="G49" s="263">
        <v>236134</v>
      </c>
      <c r="H49" s="261">
        <v>0</v>
      </c>
      <c r="I49" s="4"/>
      <c r="J49" s="4"/>
      <c r="K49" s="4"/>
      <c r="L49" s="4"/>
    </row>
    <row r="50" spans="1:12" s="120" customFormat="1" ht="15.6">
      <c r="A50" s="257" t="s">
        <v>262</v>
      </c>
      <c r="B50" s="262">
        <v>754</v>
      </c>
      <c r="C50" s="262">
        <v>1050</v>
      </c>
      <c r="D50" s="262">
        <v>1052</v>
      </c>
      <c r="E50" s="263">
        <v>102947086</v>
      </c>
      <c r="F50" s="263">
        <v>0</v>
      </c>
      <c r="G50" s="263">
        <v>82357667</v>
      </c>
      <c r="H50" s="261">
        <v>20589419</v>
      </c>
      <c r="I50" s="4"/>
      <c r="J50" s="4"/>
      <c r="K50" s="4"/>
      <c r="L50" s="4"/>
    </row>
    <row r="51" spans="1:12" s="120" customFormat="1" ht="15.6">
      <c r="A51" s="257" t="s">
        <v>262</v>
      </c>
      <c r="B51" s="262">
        <v>754</v>
      </c>
      <c r="C51" s="262">
        <v>1700</v>
      </c>
      <c r="D51" s="265">
        <v>1701</v>
      </c>
      <c r="E51" s="263">
        <v>1106047262</v>
      </c>
      <c r="F51" s="263">
        <v>0</v>
      </c>
      <c r="G51" s="263">
        <v>884837800</v>
      </c>
      <c r="H51" s="261">
        <v>221209462</v>
      </c>
      <c r="I51" s="4"/>
      <c r="J51" s="4"/>
      <c r="K51" s="4"/>
      <c r="L51" s="4"/>
    </row>
    <row r="52" spans="1:12" s="120" customFormat="1" ht="15.6">
      <c r="A52" s="257" t="s">
        <v>262</v>
      </c>
      <c r="B52" s="262">
        <v>754</v>
      </c>
      <c r="C52" s="262">
        <v>3600</v>
      </c>
      <c r="D52" s="262">
        <v>3601</v>
      </c>
      <c r="E52" s="263">
        <v>12881310</v>
      </c>
      <c r="F52" s="263">
        <v>0</v>
      </c>
      <c r="G52" s="263">
        <v>10912560</v>
      </c>
      <c r="H52" s="261">
        <v>1968750</v>
      </c>
      <c r="I52" s="4"/>
      <c r="J52" s="4"/>
      <c r="K52" s="4"/>
      <c r="L52" s="4"/>
    </row>
    <row r="53" spans="1:12" s="120" customFormat="1" ht="15.6">
      <c r="A53" s="257" t="s">
        <v>262</v>
      </c>
      <c r="B53" s="262">
        <v>754</v>
      </c>
      <c r="C53" s="262">
        <v>4900</v>
      </c>
      <c r="D53" s="262">
        <v>4918</v>
      </c>
      <c r="E53" s="263">
        <v>1505463</v>
      </c>
      <c r="F53" s="263">
        <v>0</v>
      </c>
      <c r="G53" s="263">
        <v>1204368</v>
      </c>
      <c r="H53" s="261">
        <v>301095</v>
      </c>
      <c r="I53" s="4"/>
      <c r="J53" s="4"/>
      <c r="K53" s="4"/>
      <c r="L53" s="4"/>
    </row>
    <row r="54" spans="1:12" s="120" customFormat="1" ht="15.6">
      <c r="A54" s="257" t="s">
        <v>262</v>
      </c>
      <c r="B54" s="262">
        <v>754</v>
      </c>
      <c r="C54" s="262">
        <v>4900</v>
      </c>
      <c r="D54" s="262">
        <v>4931</v>
      </c>
      <c r="E54" s="263">
        <v>10076118</v>
      </c>
      <c r="F54" s="263">
        <v>0</v>
      </c>
      <c r="G54" s="263">
        <v>3022830</v>
      </c>
      <c r="H54" s="261">
        <v>7053288</v>
      </c>
      <c r="I54" s="4"/>
      <c r="J54" s="4"/>
      <c r="K54" s="4"/>
      <c r="L54" s="4"/>
    </row>
    <row r="55" spans="1:12" s="120" customFormat="1" ht="15.6">
      <c r="A55" s="257" t="s">
        <v>262</v>
      </c>
      <c r="B55" s="262">
        <v>754</v>
      </c>
      <c r="C55" s="262">
        <v>4900</v>
      </c>
      <c r="D55" s="262">
        <v>4944</v>
      </c>
      <c r="E55" s="263">
        <v>611748</v>
      </c>
      <c r="F55" s="263">
        <v>0</v>
      </c>
      <c r="G55" s="263">
        <v>0</v>
      </c>
      <c r="H55" s="261">
        <v>611748</v>
      </c>
      <c r="I55" s="4"/>
      <c r="J55" s="4"/>
      <c r="K55" s="4"/>
      <c r="L55" s="4"/>
    </row>
    <row r="56" spans="1:12" s="120" customFormat="1" ht="15.6">
      <c r="A56" s="257" t="s">
        <v>262</v>
      </c>
      <c r="B56" s="262">
        <v>755</v>
      </c>
      <c r="C56" s="262">
        <v>1050</v>
      </c>
      <c r="D56" s="262">
        <v>1052</v>
      </c>
      <c r="E56" s="263">
        <v>10839162</v>
      </c>
      <c r="F56" s="263">
        <v>0</v>
      </c>
      <c r="G56" s="263">
        <v>8671329</v>
      </c>
      <c r="H56" s="261">
        <v>2167833</v>
      </c>
      <c r="I56" s="4"/>
      <c r="J56" s="4"/>
      <c r="K56" s="4"/>
      <c r="L56" s="4"/>
    </row>
    <row r="57" spans="1:12" s="120" customFormat="1" ht="15.6">
      <c r="A57" s="257" t="s">
        <v>262</v>
      </c>
      <c r="B57" s="262">
        <v>755</v>
      </c>
      <c r="C57" s="262">
        <v>1550</v>
      </c>
      <c r="D57" s="265">
        <v>1555</v>
      </c>
      <c r="E57" s="263">
        <v>173853750</v>
      </c>
      <c r="F57" s="263">
        <v>0</v>
      </c>
      <c r="G57" s="263">
        <v>139083000</v>
      </c>
      <c r="H57" s="261">
        <v>34770750</v>
      </c>
      <c r="I57" s="4"/>
      <c r="J57" s="4"/>
      <c r="K57" s="4"/>
      <c r="L57" s="4"/>
    </row>
    <row r="58" spans="1:12" s="120" customFormat="1" ht="15.6">
      <c r="A58" s="257" t="s">
        <v>262</v>
      </c>
      <c r="B58" s="262">
        <v>755</v>
      </c>
      <c r="C58" s="262">
        <v>1700</v>
      </c>
      <c r="D58" s="262">
        <v>1701</v>
      </c>
      <c r="E58" s="263">
        <v>232744499</v>
      </c>
      <c r="F58" s="263">
        <v>0</v>
      </c>
      <c r="G58" s="263">
        <v>186195597</v>
      </c>
      <c r="H58" s="261">
        <v>46548902</v>
      </c>
      <c r="I58" s="4"/>
      <c r="J58" s="4"/>
      <c r="K58" s="4"/>
      <c r="L58" s="4"/>
    </row>
    <row r="59" spans="1:12" s="120" customFormat="1" ht="15.6">
      <c r="A59" s="257" t="s">
        <v>262</v>
      </c>
      <c r="B59" s="262">
        <v>755</v>
      </c>
      <c r="C59" s="262">
        <v>2600</v>
      </c>
      <c r="D59" s="262">
        <v>2625</v>
      </c>
      <c r="E59" s="263">
        <v>93266250</v>
      </c>
      <c r="F59" s="263">
        <v>0</v>
      </c>
      <c r="G59" s="263">
        <v>0</v>
      </c>
      <c r="H59" s="261">
        <v>93266250</v>
      </c>
      <c r="I59" s="4"/>
      <c r="J59" s="4"/>
      <c r="K59" s="4"/>
      <c r="L59" s="4"/>
    </row>
    <row r="60" spans="1:12" s="120" customFormat="1" ht="15.6">
      <c r="A60" s="257" t="s">
        <v>262</v>
      </c>
      <c r="B60" s="262">
        <v>755</v>
      </c>
      <c r="C60" s="262">
        <v>3600</v>
      </c>
      <c r="D60" s="262">
        <v>3601</v>
      </c>
      <c r="E60" s="263">
        <v>19500000</v>
      </c>
      <c r="F60" s="263">
        <v>0</v>
      </c>
      <c r="G60" s="263">
        <v>13650000</v>
      </c>
      <c r="H60" s="261">
        <v>5850000</v>
      </c>
      <c r="I60" s="4"/>
      <c r="J60" s="4"/>
      <c r="K60" s="4"/>
      <c r="L60" s="4"/>
    </row>
    <row r="61" spans="1:12" s="120" customFormat="1" ht="15.6">
      <c r="A61" s="257" t="s">
        <v>262</v>
      </c>
      <c r="B61" s="262">
        <v>755</v>
      </c>
      <c r="C61" s="262">
        <v>4900</v>
      </c>
      <c r="D61" s="262">
        <v>4918</v>
      </c>
      <c r="E61" s="263">
        <v>143077</v>
      </c>
      <c r="F61" s="263">
        <v>0</v>
      </c>
      <c r="G61" s="263">
        <v>114461</v>
      </c>
      <c r="H61" s="261">
        <v>28616</v>
      </c>
      <c r="I61" s="4"/>
      <c r="J61" s="4"/>
      <c r="K61" s="4"/>
      <c r="L61" s="4"/>
    </row>
    <row r="62" spans="1:12" s="120" customFormat="1" ht="15.6">
      <c r="A62" s="257" t="s">
        <v>262</v>
      </c>
      <c r="B62" s="262">
        <v>755</v>
      </c>
      <c r="C62" s="262">
        <v>4900</v>
      </c>
      <c r="D62" s="262">
        <v>4927</v>
      </c>
      <c r="E62" s="263">
        <v>63079</v>
      </c>
      <c r="F62" s="263">
        <v>0</v>
      </c>
      <c r="G62" s="263">
        <v>31539</v>
      </c>
      <c r="H62" s="261">
        <v>31540</v>
      </c>
      <c r="I62" s="4"/>
      <c r="J62" s="4"/>
      <c r="K62" s="4"/>
      <c r="L62" s="4"/>
    </row>
    <row r="63" spans="1:12" s="120" customFormat="1" ht="15.6">
      <c r="A63" s="257" t="s">
        <v>262</v>
      </c>
      <c r="B63" s="262">
        <v>755</v>
      </c>
      <c r="C63" s="262">
        <v>4900</v>
      </c>
      <c r="D63" s="262">
        <v>4931</v>
      </c>
      <c r="E63" s="263">
        <v>50000</v>
      </c>
      <c r="F63" s="263">
        <v>0</v>
      </c>
      <c r="G63" s="263">
        <v>15000</v>
      </c>
      <c r="H63" s="261">
        <v>35000</v>
      </c>
      <c r="I63" s="4"/>
      <c r="J63" s="4"/>
      <c r="K63" s="4"/>
      <c r="L63" s="4"/>
    </row>
    <row r="64" spans="1:12" s="120" customFormat="1" ht="15.6">
      <c r="A64" s="257" t="s">
        <v>262</v>
      </c>
      <c r="B64" s="262">
        <v>756</v>
      </c>
      <c r="C64" s="262">
        <v>1700</v>
      </c>
      <c r="D64" s="262">
        <v>1701</v>
      </c>
      <c r="E64" s="263">
        <v>510000</v>
      </c>
      <c r="F64" s="263">
        <v>0</v>
      </c>
      <c r="G64" s="263">
        <v>408000</v>
      </c>
      <c r="H64" s="261">
        <v>102000</v>
      </c>
      <c r="I64" s="4"/>
      <c r="J64" s="4"/>
      <c r="K64" s="4"/>
      <c r="L64" s="4"/>
    </row>
    <row r="65" spans="1:12" s="120" customFormat="1" ht="15.6">
      <c r="A65" s="257" t="s">
        <v>262</v>
      </c>
      <c r="B65" s="262">
        <v>757</v>
      </c>
      <c r="C65" s="262">
        <v>1000</v>
      </c>
      <c r="D65" s="262">
        <v>1001</v>
      </c>
      <c r="E65" s="263">
        <v>5166874</v>
      </c>
      <c r="F65" s="263">
        <v>0</v>
      </c>
      <c r="G65" s="263">
        <v>5166874</v>
      </c>
      <c r="H65" s="261">
        <v>0</v>
      </c>
      <c r="I65" s="4"/>
      <c r="J65" s="4"/>
      <c r="K65" s="4"/>
      <c r="L65" s="4"/>
    </row>
    <row r="66" spans="1:12" s="120" customFormat="1" ht="15.6">
      <c r="A66" s="257" t="s">
        <v>262</v>
      </c>
      <c r="B66" s="262">
        <v>757</v>
      </c>
      <c r="C66" s="262">
        <v>1000</v>
      </c>
      <c r="D66" s="262">
        <v>1003</v>
      </c>
      <c r="E66" s="263">
        <v>10624000</v>
      </c>
      <c r="F66" s="263">
        <v>0</v>
      </c>
      <c r="G66" s="263">
        <v>10624000</v>
      </c>
      <c r="H66" s="261">
        <v>0</v>
      </c>
      <c r="I66" s="4"/>
      <c r="J66" s="4"/>
      <c r="K66" s="4"/>
      <c r="L66" s="4"/>
    </row>
    <row r="67" spans="1:12" s="120" customFormat="1" ht="16.5" customHeight="1">
      <c r="A67" s="257" t="s">
        <v>262</v>
      </c>
      <c r="B67" s="262">
        <v>757</v>
      </c>
      <c r="C67" s="262">
        <v>1400</v>
      </c>
      <c r="D67" s="262">
        <v>1401</v>
      </c>
      <c r="E67" s="263">
        <v>3818645750</v>
      </c>
      <c r="F67" s="263">
        <v>0</v>
      </c>
      <c r="G67" s="263">
        <v>2100255161</v>
      </c>
      <c r="H67" s="261">
        <v>1718390589</v>
      </c>
      <c r="I67" s="4"/>
      <c r="J67" s="4"/>
      <c r="K67" s="4"/>
      <c r="L67" s="4"/>
    </row>
    <row r="68" spans="1:12" s="120" customFormat="1" ht="16.5" customHeight="1">
      <c r="A68" s="257" t="s">
        <v>262</v>
      </c>
      <c r="B68" s="262">
        <v>757</v>
      </c>
      <c r="C68" s="262">
        <v>1600</v>
      </c>
      <c r="D68" s="262">
        <v>1601</v>
      </c>
      <c r="E68" s="263">
        <v>624342</v>
      </c>
      <c r="F68" s="263">
        <v>0</v>
      </c>
      <c r="G68" s="263">
        <v>0</v>
      </c>
      <c r="H68" s="261">
        <v>624342</v>
      </c>
      <c r="I68" s="4"/>
      <c r="J68" s="4"/>
      <c r="K68" s="4"/>
      <c r="L68" s="4"/>
    </row>
    <row r="69" spans="1:12" s="120" customFormat="1" ht="16.5" customHeight="1">
      <c r="A69" s="257" t="s">
        <v>262</v>
      </c>
      <c r="B69" s="262">
        <v>757</v>
      </c>
      <c r="C69" s="262">
        <v>1600</v>
      </c>
      <c r="D69" s="262">
        <v>1602</v>
      </c>
      <c r="E69" s="263">
        <v>6849868</v>
      </c>
      <c r="F69" s="263">
        <v>0</v>
      </c>
      <c r="G69" s="263">
        <v>0</v>
      </c>
      <c r="H69" s="261">
        <v>6849868</v>
      </c>
      <c r="I69" s="4"/>
      <c r="J69" s="4"/>
      <c r="K69" s="4"/>
      <c r="L69" s="4"/>
    </row>
    <row r="70" spans="1:12" s="120" customFormat="1" ht="16.5" customHeight="1">
      <c r="A70" s="257" t="s">
        <v>262</v>
      </c>
      <c r="B70" s="262">
        <v>757</v>
      </c>
      <c r="C70" s="262">
        <v>1700</v>
      </c>
      <c r="D70" s="262">
        <v>1701</v>
      </c>
      <c r="E70" s="263">
        <v>525088483</v>
      </c>
      <c r="F70" s="263">
        <v>0</v>
      </c>
      <c r="G70" s="263">
        <v>157526538</v>
      </c>
      <c r="H70" s="261">
        <v>367561945</v>
      </c>
      <c r="I70" s="4"/>
      <c r="J70" s="4"/>
      <c r="K70" s="4"/>
      <c r="L70" s="4"/>
    </row>
    <row r="71" spans="1:12" s="120" customFormat="1" ht="16.5" customHeight="1">
      <c r="A71" s="257" t="s">
        <v>262</v>
      </c>
      <c r="B71" s="262">
        <v>757</v>
      </c>
      <c r="C71" s="262">
        <v>1750</v>
      </c>
      <c r="D71" s="262">
        <v>1757</v>
      </c>
      <c r="E71" s="263">
        <v>2400000</v>
      </c>
      <c r="F71" s="263">
        <v>0</v>
      </c>
      <c r="G71" s="263">
        <v>1200000</v>
      </c>
      <c r="H71" s="261">
        <v>1200000</v>
      </c>
      <c r="I71" s="4"/>
      <c r="J71" s="4"/>
      <c r="K71" s="4"/>
      <c r="L71" s="4"/>
    </row>
    <row r="72" spans="1:12" s="120" customFormat="1" ht="16.5" customHeight="1">
      <c r="A72" s="257" t="s">
        <v>262</v>
      </c>
      <c r="B72" s="262">
        <v>757</v>
      </c>
      <c r="C72" s="262">
        <v>2800</v>
      </c>
      <c r="D72" s="262">
        <v>2801</v>
      </c>
      <c r="E72" s="263">
        <v>135633166</v>
      </c>
      <c r="F72" s="263">
        <v>0</v>
      </c>
      <c r="G72" s="263">
        <v>27076625</v>
      </c>
      <c r="H72" s="261">
        <v>108556541</v>
      </c>
      <c r="I72" s="4"/>
      <c r="J72" s="4"/>
      <c r="K72" s="4"/>
      <c r="L72" s="4"/>
    </row>
    <row r="73" spans="1:12" s="120" customFormat="1" ht="16.5" customHeight="1">
      <c r="A73" s="257" t="s">
        <v>262</v>
      </c>
      <c r="B73" s="262">
        <v>757</v>
      </c>
      <c r="C73" s="262">
        <v>2850</v>
      </c>
      <c r="D73" s="262">
        <v>2862</v>
      </c>
      <c r="E73" s="263">
        <v>13000000</v>
      </c>
      <c r="F73" s="263">
        <v>0</v>
      </c>
      <c r="G73" s="263">
        <v>0</v>
      </c>
      <c r="H73" s="261">
        <v>13000000</v>
      </c>
      <c r="I73" s="4"/>
      <c r="J73" s="4"/>
      <c r="K73" s="4"/>
      <c r="L73" s="4"/>
    </row>
    <row r="74" spans="1:12" s="120" customFormat="1" ht="16.5" customHeight="1">
      <c r="A74" s="257" t="s">
        <v>262</v>
      </c>
      <c r="B74" s="262">
        <v>757</v>
      </c>
      <c r="C74" s="262">
        <v>2850</v>
      </c>
      <c r="D74" s="262">
        <v>2863</v>
      </c>
      <c r="E74" s="263">
        <v>4000000</v>
      </c>
      <c r="F74" s="263">
        <v>0</v>
      </c>
      <c r="G74" s="263">
        <v>0</v>
      </c>
      <c r="H74" s="261">
        <v>4000000</v>
      </c>
      <c r="I74" s="4"/>
      <c r="J74" s="4"/>
      <c r="K74" s="4"/>
      <c r="L74" s="4"/>
    </row>
    <row r="75" spans="1:12" s="120" customFormat="1" ht="16.5" customHeight="1">
      <c r="A75" s="257" t="s">
        <v>262</v>
      </c>
      <c r="B75" s="262">
        <v>757</v>
      </c>
      <c r="C75" s="262">
        <v>2850</v>
      </c>
      <c r="D75" s="262">
        <v>2864</v>
      </c>
      <c r="E75" s="263">
        <v>34800000</v>
      </c>
      <c r="F75" s="263">
        <v>0</v>
      </c>
      <c r="G75" s="263">
        <v>0</v>
      </c>
      <c r="H75" s="261">
        <v>34800000</v>
      </c>
      <c r="I75" s="4"/>
      <c r="J75" s="4"/>
      <c r="K75" s="4"/>
      <c r="L75" s="4"/>
    </row>
    <row r="76" spans="1:12" s="120" customFormat="1" ht="16.5" customHeight="1">
      <c r="A76" s="257" t="s">
        <v>262</v>
      </c>
      <c r="B76" s="262">
        <v>757</v>
      </c>
      <c r="C76" s="262">
        <v>3600</v>
      </c>
      <c r="D76" s="262">
        <v>3601</v>
      </c>
      <c r="E76" s="263">
        <v>540000</v>
      </c>
      <c r="F76" s="263">
        <v>0</v>
      </c>
      <c r="G76" s="263">
        <v>378000</v>
      </c>
      <c r="H76" s="261">
        <v>162000</v>
      </c>
      <c r="I76" s="4"/>
      <c r="J76" s="4"/>
      <c r="K76" s="4"/>
      <c r="L76" s="4"/>
    </row>
    <row r="77" spans="1:12" s="120" customFormat="1" ht="16.5" customHeight="1">
      <c r="A77" s="257" t="s">
        <v>262</v>
      </c>
      <c r="B77" s="262">
        <v>757</v>
      </c>
      <c r="C77" s="262">
        <v>4900</v>
      </c>
      <c r="D77" s="262">
        <v>4917</v>
      </c>
      <c r="E77" s="263">
        <v>4136</v>
      </c>
      <c r="F77" s="263">
        <v>0</v>
      </c>
      <c r="G77" s="263">
        <v>4136</v>
      </c>
      <c r="H77" s="261">
        <v>0</v>
      </c>
      <c r="I77" s="4"/>
      <c r="J77" s="4"/>
      <c r="K77" s="4"/>
      <c r="L77" s="4"/>
    </row>
    <row r="78" spans="1:12" s="120" customFormat="1" ht="16.5" customHeight="1">
      <c r="A78" s="257" t="s">
        <v>262</v>
      </c>
      <c r="B78" s="262">
        <v>757</v>
      </c>
      <c r="C78" s="262">
        <v>4900</v>
      </c>
      <c r="D78" s="262">
        <v>4931</v>
      </c>
      <c r="E78" s="263">
        <v>2683615</v>
      </c>
      <c r="F78" s="263">
        <v>0</v>
      </c>
      <c r="G78" s="263">
        <v>805066</v>
      </c>
      <c r="H78" s="261">
        <v>1878549</v>
      </c>
      <c r="I78" s="4"/>
      <c r="J78" s="4"/>
      <c r="K78" s="4"/>
      <c r="L78" s="4"/>
    </row>
    <row r="79" spans="1:12" s="120" customFormat="1" ht="16.5" customHeight="1">
      <c r="A79" s="257" t="s">
        <v>262</v>
      </c>
      <c r="B79" s="262">
        <v>757</v>
      </c>
      <c r="C79" s="262">
        <v>4900</v>
      </c>
      <c r="D79" s="262">
        <v>4944</v>
      </c>
      <c r="E79" s="263">
        <v>48968</v>
      </c>
      <c r="F79" s="263">
        <v>0</v>
      </c>
      <c r="G79" s="263">
        <v>0</v>
      </c>
      <c r="H79" s="261">
        <v>48968</v>
      </c>
      <c r="I79" s="4"/>
      <c r="J79" s="4"/>
      <c r="K79" s="4"/>
      <c r="L79" s="4"/>
    </row>
    <row r="80" spans="1:12" s="120" customFormat="1" ht="16.5" customHeight="1">
      <c r="A80" s="257" t="s">
        <v>272</v>
      </c>
      <c r="B80" s="262">
        <v>805</v>
      </c>
      <c r="C80" s="262">
        <v>2700</v>
      </c>
      <c r="D80" s="262">
        <v>2716</v>
      </c>
      <c r="E80" s="263">
        <v>16014000</v>
      </c>
      <c r="F80" s="263">
        <v>0</v>
      </c>
      <c r="G80" s="263">
        <v>0</v>
      </c>
      <c r="H80" s="261">
        <v>16014000</v>
      </c>
      <c r="I80" s="4"/>
      <c r="J80" s="4"/>
      <c r="K80" s="4"/>
      <c r="L80" s="4"/>
    </row>
    <row r="81" spans="1:12" s="120" customFormat="1" ht="16.5" customHeight="1">
      <c r="A81" s="257" t="s">
        <v>272</v>
      </c>
      <c r="B81" s="262">
        <v>805</v>
      </c>
      <c r="C81" s="262">
        <v>3900</v>
      </c>
      <c r="D81" s="262">
        <v>3901</v>
      </c>
      <c r="E81" s="263">
        <v>6356000</v>
      </c>
      <c r="F81" s="263">
        <v>0</v>
      </c>
      <c r="G81" s="263">
        <v>0</v>
      </c>
      <c r="H81" s="261">
        <v>6356000</v>
      </c>
      <c r="I81" s="4"/>
      <c r="J81" s="4"/>
      <c r="K81" s="4"/>
      <c r="L81" s="4"/>
    </row>
    <row r="82" spans="1:12" s="120" customFormat="1" ht="16.5" customHeight="1">
      <c r="A82" s="257" t="s">
        <v>272</v>
      </c>
      <c r="B82" s="262">
        <v>805</v>
      </c>
      <c r="C82" s="262">
        <v>4250</v>
      </c>
      <c r="D82" s="262">
        <v>4263</v>
      </c>
      <c r="E82" s="263">
        <v>2000000</v>
      </c>
      <c r="F82" s="263">
        <v>0</v>
      </c>
      <c r="G82" s="263">
        <v>0</v>
      </c>
      <c r="H82" s="261">
        <v>2000000</v>
      </c>
      <c r="I82" s="4"/>
      <c r="J82" s="4"/>
      <c r="K82" s="4"/>
      <c r="L82" s="4"/>
    </row>
    <row r="83" spans="1:12" s="120" customFormat="1" ht="16.5" customHeight="1">
      <c r="A83" s="257" t="s">
        <v>272</v>
      </c>
      <c r="B83" s="262">
        <v>805</v>
      </c>
      <c r="C83" s="262">
        <v>4900</v>
      </c>
      <c r="D83" s="262">
        <v>4949</v>
      </c>
      <c r="E83" s="263">
        <v>12000379</v>
      </c>
      <c r="F83" s="263">
        <v>0</v>
      </c>
      <c r="G83" s="263">
        <v>0</v>
      </c>
      <c r="H83" s="261">
        <v>12000379</v>
      </c>
      <c r="I83" s="4"/>
      <c r="J83" s="4"/>
      <c r="K83" s="4"/>
      <c r="L83" s="4"/>
    </row>
    <row r="84" spans="1:12" s="120" customFormat="1" ht="16.5" customHeight="1">
      <c r="A84" s="257" t="s">
        <v>272</v>
      </c>
      <c r="B84" s="262">
        <v>830</v>
      </c>
      <c r="C84" s="262">
        <v>2600</v>
      </c>
      <c r="D84" s="262">
        <v>2627</v>
      </c>
      <c r="E84" s="263">
        <v>5350000</v>
      </c>
      <c r="F84" s="263">
        <v>0</v>
      </c>
      <c r="G84" s="263">
        <v>0</v>
      </c>
      <c r="H84" s="261">
        <v>5350000</v>
      </c>
      <c r="I84" s="4"/>
      <c r="J84" s="4"/>
      <c r="K84" s="4"/>
      <c r="L84" s="4"/>
    </row>
    <row r="85" spans="1:12" s="120" customFormat="1" ht="16.5" customHeight="1">
      <c r="A85" s="257" t="s">
        <v>272</v>
      </c>
      <c r="B85" s="262">
        <v>830</v>
      </c>
      <c r="C85" s="262">
        <v>2700</v>
      </c>
      <c r="D85" s="262">
        <v>2716</v>
      </c>
      <c r="E85" s="263">
        <v>10484000</v>
      </c>
      <c r="F85" s="263">
        <v>0</v>
      </c>
      <c r="G85" s="263">
        <v>0</v>
      </c>
      <c r="H85" s="261">
        <v>10484000</v>
      </c>
      <c r="I85" s="4"/>
      <c r="J85" s="4"/>
      <c r="K85" s="4"/>
      <c r="L85" s="4"/>
    </row>
    <row r="86" spans="1:12" s="120" customFormat="1" ht="16.5" customHeight="1">
      <c r="A86" s="257" t="s">
        <v>272</v>
      </c>
      <c r="B86" s="262">
        <v>830</v>
      </c>
      <c r="C86" s="262">
        <v>2750</v>
      </c>
      <c r="D86" s="262">
        <v>2771</v>
      </c>
      <c r="E86" s="263">
        <v>1644000</v>
      </c>
      <c r="F86" s="263">
        <v>0</v>
      </c>
      <c r="G86" s="263">
        <v>0</v>
      </c>
      <c r="H86" s="261">
        <v>1644000</v>
      </c>
      <c r="I86" s="4"/>
      <c r="J86" s="4"/>
      <c r="K86" s="4"/>
      <c r="L86" s="4"/>
    </row>
    <row r="87" spans="1:12" s="120" customFormat="1" ht="16.5" customHeight="1">
      <c r="A87" s="257" t="s">
        <v>272</v>
      </c>
      <c r="B87" s="262">
        <v>830</v>
      </c>
      <c r="C87" s="262">
        <v>4250</v>
      </c>
      <c r="D87" s="262">
        <v>4263</v>
      </c>
      <c r="E87" s="263">
        <v>30786000</v>
      </c>
      <c r="F87" s="263">
        <v>0</v>
      </c>
      <c r="G87" s="263">
        <v>0</v>
      </c>
      <c r="H87" s="261">
        <v>30786000</v>
      </c>
      <c r="I87" s="4"/>
      <c r="J87" s="4"/>
      <c r="K87" s="4"/>
      <c r="L87" s="4"/>
    </row>
    <row r="88" spans="1:12" s="120" customFormat="1" ht="16.5" customHeight="1">
      <c r="A88" s="257" t="s">
        <v>272</v>
      </c>
      <c r="B88" s="262">
        <v>830</v>
      </c>
      <c r="C88" s="262">
        <v>4250</v>
      </c>
      <c r="D88" s="262">
        <v>4278</v>
      </c>
      <c r="E88" s="263">
        <v>30812000</v>
      </c>
      <c r="F88" s="263">
        <v>0</v>
      </c>
      <c r="G88" s="263">
        <v>0</v>
      </c>
      <c r="H88" s="261">
        <v>30812000</v>
      </c>
      <c r="I88" s="4"/>
      <c r="J88" s="4"/>
      <c r="K88" s="4"/>
      <c r="L88" s="4"/>
    </row>
    <row r="89" spans="1:12" s="120" customFormat="1" ht="16.5" customHeight="1">
      <c r="A89" s="257" t="s">
        <v>272</v>
      </c>
      <c r="B89" s="262">
        <v>833</v>
      </c>
      <c r="C89" s="262">
        <v>2600</v>
      </c>
      <c r="D89" s="262">
        <v>2627</v>
      </c>
      <c r="E89" s="263">
        <v>600000</v>
      </c>
      <c r="F89" s="263">
        <v>0</v>
      </c>
      <c r="G89" s="263">
        <v>0</v>
      </c>
      <c r="H89" s="261">
        <v>600000</v>
      </c>
      <c r="I89" s="4"/>
      <c r="J89" s="4"/>
      <c r="K89" s="4"/>
      <c r="L89" s="4"/>
    </row>
    <row r="90" spans="1:12" s="120" customFormat="1" ht="16.5" customHeight="1">
      <c r="A90" s="257" t="s">
        <v>272</v>
      </c>
      <c r="B90" s="262">
        <v>833</v>
      </c>
      <c r="C90" s="262">
        <v>2700</v>
      </c>
      <c r="D90" s="262">
        <v>2716</v>
      </c>
      <c r="E90" s="263">
        <v>5056000</v>
      </c>
      <c r="F90" s="263">
        <v>0</v>
      </c>
      <c r="G90" s="263">
        <v>0</v>
      </c>
      <c r="H90" s="261">
        <v>5056000</v>
      </c>
      <c r="I90" s="4"/>
      <c r="J90" s="4"/>
      <c r="K90" s="4"/>
      <c r="L90" s="4"/>
    </row>
    <row r="91" spans="1:12" s="120" customFormat="1" ht="16.5" customHeight="1">
      <c r="A91" s="257" t="s">
        <v>272</v>
      </c>
      <c r="B91" s="262">
        <v>833</v>
      </c>
      <c r="C91" s="262">
        <v>2750</v>
      </c>
      <c r="D91" s="262">
        <v>2771</v>
      </c>
      <c r="E91" s="263">
        <v>408000</v>
      </c>
      <c r="F91" s="263">
        <v>0</v>
      </c>
      <c r="G91" s="263">
        <v>0</v>
      </c>
      <c r="H91" s="261">
        <v>408000</v>
      </c>
      <c r="I91" s="4"/>
      <c r="J91" s="4"/>
      <c r="K91" s="4"/>
      <c r="L91" s="4"/>
    </row>
    <row r="92" spans="1:12" s="120" customFormat="1" ht="16.5" customHeight="1">
      <c r="A92" s="257" t="s">
        <v>272</v>
      </c>
      <c r="B92" s="262">
        <v>854</v>
      </c>
      <c r="C92" s="262">
        <v>1050</v>
      </c>
      <c r="D92" s="262">
        <v>1052</v>
      </c>
      <c r="E92" s="263">
        <v>28484088</v>
      </c>
      <c r="F92" s="263">
        <v>0</v>
      </c>
      <c r="G92" s="263">
        <v>22787270</v>
      </c>
      <c r="H92" s="261">
        <v>5696818</v>
      </c>
      <c r="I92" s="4"/>
      <c r="J92" s="4"/>
      <c r="K92" s="4"/>
      <c r="L92" s="4"/>
    </row>
    <row r="93" spans="1:12" s="120" customFormat="1" ht="16.5" customHeight="1">
      <c r="A93" s="257" t="s">
        <v>272</v>
      </c>
      <c r="B93" s="262">
        <v>854</v>
      </c>
      <c r="C93" s="262">
        <v>1700</v>
      </c>
      <c r="D93" s="262">
        <v>1701</v>
      </c>
      <c r="E93" s="263">
        <v>542478963</v>
      </c>
      <c r="F93" s="263">
        <v>0</v>
      </c>
      <c r="G93" s="263">
        <v>433983165</v>
      </c>
      <c r="H93" s="261">
        <v>108495798</v>
      </c>
      <c r="I93" s="4"/>
      <c r="J93" s="4"/>
      <c r="K93" s="4"/>
      <c r="L93" s="4"/>
    </row>
    <row r="94" spans="1:12" s="120" customFormat="1" ht="16.5" customHeight="1">
      <c r="A94" s="257" t="s">
        <v>272</v>
      </c>
      <c r="B94" s="262">
        <v>854</v>
      </c>
      <c r="C94" s="262">
        <v>2850</v>
      </c>
      <c r="D94" s="262">
        <v>2863</v>
      </c>
      <c r="E94" s="263">
        <v>2000000</v>
      </c>
      <c r="F94" s="263">
        <v>0</v>
      </c>
      <c r="G94" s="263">
        <v>2000000</v>
      </c>
      <c r="H94" s="261">
        <v>0</v>
      </c>
      <c r="I94" s="4"/>
      <c r="J94" s="4"/>
      <c r="K94" s="4"/>
      <c r="L94" s="4"/>
    </row>
    <row r="95" spans="1:12" s="120" customFormat="1" ht="16.5" customHeight="1">
      <c r="A95" s="257" t="s">
        <v>272</v>
      </c>
      <c r="B95" s="262">
        <v>854</v>
      </c>
      <c r="C95" s="262">
        <v>4250</v>
      </c>
      <c r="D95" s="262">
        <v>4254</v>
      </c>
      <c r="E95" s="263">
        <v>27915374</v>
      </c>
      <c r="F95" s="263">
        <v>27915374</v>
      </c>
      <c r="G95" s="263">
        <v>0</v>
      </c>
      <c r="H95" s="261">
        <v>0</v>
      </c>
      <c r="I95" s="4"/>
      <c r="J95" s="4"/>
      <c r="K95" s="4"/>
      <c r="L95" s="4"/>
    </row>
    <row r="96" spans="1:12" s="120" customFormat="1" ht="16.5" customHeight="1">
      <c r="A96" s="257" t="s">
        <v>272</v>
      </c>
      <c r="B96" s="262">
        <v>854</v>
      </c>
      <c r="C96" s="262">
        <v>4250</v>
      </c>
      <c r="D96" s="262">
        <v>4272</v>
      </c>
      <c r="E96" s="263">
        <v>359105</v>
      </c>
      <c r="F96" s="263">
        <v>359105</v>
      </c>
      <c r="G96" s="263">
        <v>0</v>
      </c>
      <c r="H96" s="261">
        <v>0</v>
      </c>
      <c r="I96" s="4"/>
      <c r="J96" s="4"/>
      <c r="K96" s="4"/>
      <c r="L96" s="4"/>
    </row>
    <row r="97" spans="1:12" s="120" customFormat="1" ht="16.5" customHeight="1">
      <c r="A97" s="257" t="s">
        <v>272</v>
      </c>
      <c r="B97" s="262">
        <v>854</v>
      </c>
      <c r="C97" s="262">
        <v>4900</v>
      </c>
      <c r="D97" s="265">
        <v>4918</v>
      </c>
      <c r="E97" s="263">
        <v>4591438</v>
      </c>
      <c r="F97" s="263">
        <v>0</v>
      </c>
      <c r="G97" s="263">
        <v>3673145</v>
      </c>
      <c r="H97" s="261">
        <v>918293</v>
      </c>
      <c r="I97" s="4"/>
      <c r="J97" s="4"/>
      <c r="K97" s="4"/>
      <c r="L97" s="4"/>
    </row>
    <row r="98" spans="1:12" s="120" customFormat="1" ht="16.5" customHeight="1">
      <c r="A98" s="257" t="s">
        <v>272</v>
      </c>
      <c r="B98" s="262">
        <v>854</v>
      </c>
      <c r="C98" s="262">
        <v>4900</v>
      </c>
      <c r="D98" s="265">
        <v>4927</v>
      </c>
      <c r="E98" s="263">
        <v>1096521</v>
      </c>
      <c r="F98" s="263">
        <v>0</v>
      </c>
      <c r="G98" s="263">
        <v>548260</v>
      </c>
      <c r="H98" s="261">
        <v>548261</v>
      </c>
      <c r="I98" s="4"/>
      <c r="J98" s="4"/>
      <c r="K98" s="4"/>
      <c r="L98" s="4"/>
    </row>
    <row r="99" spans="1:12" s="120" customFormat="1" ht="16.5" customHeight="1">
      <c r="A99" s="257" t="s">
        <v>272</v>
      </c>
      <c r="B99" s="262">
        <v>854</v>
      </c>
      <c r="C99" s="262">
        <v>4900</v>
      </c>
      <c r="D99" s="265">
        <v>4931</v>
      </c>
      <c r="E99" s="263">
        <v>15024843</v>
      </c>
      <c r="F99" s="263">
        <v>0</v>
      </c>
      <c r="G99" s="263">
        <v>12019871</v>
      </c>
      <c r="H99" s="261">
        <v>3004972</v>
      </c>
      <c r="I99" s="4"/>
      <c r="J99" s="4"/>
      <c r="K99" s="4"/>
      <c r="L99" s="4"/>
    </row>
    <row r="100" spans="1:12" s="120" customFormat="1" ht="16.5" customHeight="1">
      <c r="A100" s="257" t="s">
        <v>272</v>
      </c>
      <c r="B100" s="262">
        <v>854</v>
      </c>
      <c r="C100" s="262">
        <v>4900</v>
      </c>
      <c r="D100" s="265">
        <v>4944</v>
      </c>
      <c r="E100" s="263">
        <v>531712</v>
      </c>
      <c r="F100" s="263">
        <v>0</v>
      </c>
      <c r="G100" s="263">
        <v>0</v>
      </c>
      <c r="H100" s="261">
        <v>531712</v>
      </c>
      <c r="I100" s="4"/>
      <c r="J100" s="4"/>
      <c r="K100" s="4"/>
      <c r="L100" s="4"/>
    </row>
    <row r="101" spans="1:12" s="120" customFormat="1" ht="16.5" customHeight="1">
      <c r="A101" s="257" t="s">
        <v>272</v>
      </c>
      <c r="B101" s="262">
        <v>855</v>
      </c>
      <c r="C101" s="262">
        <v>1550</v>
      </c>
      <c r="D101" s="262">
        <v>1555</v>
      </c>
      <c r="E101" s="263">
        <v>56700000</v>
      </c>
      <c r="F101" s="263">
        <v>0</v>
      </c>
      <c r="G101" s="263">
        <v>45360000</v>
      </c>
      <c r="H101" s="261">
        <v>11340000</v>
      </c>
      <c r="I101" s="4"/>
      <c r="J101" s="4"/>
      <c r="K101" s="4"/>
      <c r="L101" s="4"/>
    </row>
    <row r="102" spans="1:12" s="120" customFormat="1" ht="16.5" customHeight="1">
      <c r="A102" s="257" t="s">
        <v>272</v>
      </c>
      <c r="B102" s="262">
        <v>855</v>
      </c>
      <c r="C102" s="262">
        <v>1600</v>
      </c>
      <c r="D102" s="262">
        <v>1603</v>
      </c>
      <c r="E102" s="263">
        <v>468000</v>
      </c>
      <c r="F102" s="263">
        <v>0</v>
      </c>
      <c r="G102" s="263">
        <v>0</v>
      </c>
      <c r="H102" s="261">
        <v>468000</v>
      </c>
      <c r="I102" s="4"/>
      <c r="J102" s="4"/>
      <c r="K102" s="4"/>
      <c r="L102" s="4"/>
    </row>
    <row r="103" spans="1:12" s="120" customFormat="1" ht="16.5" customHeight="1">
      <c r="A103" s="257" t="s">
        <v>272</v>
      </c>
      <c r="B103" s="262">
        <v>855</v>
      </c>
      <c r="C103" s="262">
        <v>1700</v>
      </c>
      <c r="D103" s="262">
        <v>1701</v>
      </c>
      <c r="E103" s="263">
        <v>386288219</v>
      </c>
      <c r="F103" s="263">
        <v>0</v>
      </c>
      <c r="G103" s="263">
        <v>309030570</v>
      </c>
      <c r="H103" s="261">
        <v>77257649</v>
      </c>
      <c r="I103" s="4"/>
      <c r="J103" s="4"/>
      <c r="K103" s="4"/>
      <c r="L103" s="4"/>
    </row>
    <row r="104" spans="1:12" s="120" customFormat="1" ht="16.5" customHeight="1">
      <c r="A104" s="257" t="s">
        <v>272</v>
      </c>
      <c r="B104" s="262">
        <v>855</v>
      </c>
      <c r="C104" s="262">
        <v>2600</v>
      </c>
      <c r="D104" s="262">
        <v>2625</v>
      </c>
      <c r="E104" s="263">
        <v>29700000</v>
      </c>
      <c r="F104" s="263">
        <v>0</v>
      </c>
      <c r="G104" s="263">
        <v>0</v>
      </c>
      <c r="H104" s="261">
        <v>29700000</v>
      </c>
      <c r="I104" s="4"/>
      <c r="J104" s="4"/>
      <c r="K104" s="4"/>
      <c r="L104" s="4"/>
    </row>
    <row r="105" spans="1:12" s="120" customFormat="1" ht="16.5" customHeight="1">
      <c r="A105" s="257" t="s">
        <v>272</v>
      </c>
      <c r="B105" s="262">
        <v>855</v>
      </c>
      <c r="C105" s="262">
        <v>2850</v>
      </c>
      <c r="D105" s="262">
        <v>2863</v>
      </c>
      <c r="E105" s="263">
        <v>6000000</v>
      </c>
      <c r="F105" s="263">
        <v>0</v>
      </c>
      <c r="G105" s="263">
        <v>6000000</v>
      </c>
      <c r="H105" s="261">
        <v>0</v>
      </c>
      <c r="I105" s="4"/>
      <c r="J105" s="4"/>
      <c r="K105" s="4"/>
      <c r="L105" s="4"/>
    </row>
    <row r="106" spans="1:12" s="120" customFormat="1" ht="16.5" customHeight="1">
      <c r="A106" s="257" t="s">
        <v>272</v>
      </c>
      <c r="B106" s="262">
        <v>855</v>
      </c>
      <c r="C106" s="262">
        <v>3600</v>
      </c>
      <c r="D106" s="262">
        <v>3601</v>
      </c>
      <c r="E106" s="263">
        <v>7800000</v>
      </c>
      <c r="F106" s="263">
        <v>0</v>
      </c>
      <c r="G106" s="263">
        <v>5460000</v>
      </c>
      <c r="H106" s="261">
        <v>2340000</v>
      </c>
      <c r="I106" s="4"/>
      <c r="J106" s="4"/>
      <c r="K106" s="4"/>
      <c r="L106" s="4"/>
    </row>
    <row r="107" spans="1:12" s="120" customFormat="1" ht="16.5" customHeight="1">
      <c r="A107" s="257" t="s">
        <v>272</v>
      </c>
      <c r="B107" s="262">
        <v>855</v>
      </c>
      <c r="C107" s="262">
        <v>4250</v>
      </c>
      <c r="D107" s="262">
        <v>4254</v>
      </c>
      <c r="E107" s="263">
        <v>13500000</v>
      </c>
      <c r="F107" s="263">
        <v>13500000</v>
      </c>
      <c r="G107" s="263">
        <v>0</v>
      </c>
      <c r="H107" s="261">
        <v>0</v>
      </c>
      <c r="I107" s="4"/>
      <c r="J107" s="4"/>
      <c r="K107" s="4"/>
      <c r="L107" s="4"/>
    </row>
    <row r="108" spans="1:12" s="120" customFormat="1" ht="16.5" customHeight="1">
      <c r="A108" s="257" t="s">
        <v>272</v>
      </c>
      <c r="B108" s="262">
        <v>855</v>
      </c>
      <c r="C108" s="262">
        <v>4250</v>
      </c>
      <c r="D108" s="262">
        <v>4268</v>
      </c>
      <c r="E108" s="263">
        <v>3500000</v>
      </c>
      <c r="F108" s="263">
        <v>3500000</v>
      </c>
      <c r="G108" s="263">
        <v>0</v>
      </c>
      <c r="H108" s="261">
        <v>0</v>
      </c>
      <c r="I108" s="4"/>
      <c r="J108" s="4"/>
      <c r="K108" s="4"/>
      <c r="L108" s="4"/>
    </row>
    <row r="109" spans="1:12" s="120" customFormat="1" ht="16.5" customHeight="1">
      <c r="A109" s="257" t="s">
        <v>272</v>
      </c>
      <c r="B109" s="262">
        <v>855</v>
      </c>
      <c r="C109" s="262">
        <v>4250</v>
      </c>
      <c r="D109" s="262">
        <v>4272</v>
      </c>
      <c r="E109" s="263">
        <v>429500</v>
      </c>
      <c r="F109" s="263">
        <v>429500</v>
      </c>
      <c r="G109" s="263">
        <v>0</v>
      </c>
      <c r="H109" s="261">
        <v>0</v>
      </c>
      <c r="I109" s="4"/>
      <c r="J109" s="4"/>
      <c r="K109" s="4"/>
      <c r="L109" s="4"/>
    </row>
    <row r="110" spans="1:12" s="120" customFormat="1" ht="16.5" customHeight="1">
      <c r="A110" s="257" t="s">
        <v>272</v>
      </c>
      <c r="B110" s="262">
        <v>855</v>
      </c>
      <c r="C110" s="262">
        <v>4900</v>
      </c>
      <c r="D110" s="262">
        <v>4927</v>
      </c>
      <c r="E110" s="263">
        <v>43943</v>
      </c>
      <c r="F110" s="263">
        <v>0</v>
      </c>
      <c r="G110" s="263">
        <v>21971</v>
      </c>
      <c r="H110" s="261">
        <v>21972</v>
      </c>
      <c r="I110" s="4"/>
      <c r="J110" s="4"/>
      <c r="K110" s="4"/>
      <c r="L110" s="4"/>
    </row>
    <row r="111" spans="1:12" s="120" customFormat="1" ht="16.5" customHeight="1">
      <c r="A111" s="257" t="s">
        <v>272</v>
      </c>
      <c r="B111" s="262">
        <v>855</v>
      </c>
      <c r="C111" s="262">
        <v>4900</v>
      </c>
      <c r="D111" s="262">
        <v>4931</v>
      </c>
      <c r="E111" s="263">
        <v>8843141</v>
      </c>
      <c r="F111" s="263">
        <v>0</v>
      </c>
      <c r="G111" s="263">
        <v>7074511</v>
      </c>
      <c r="H111" s="261">
        <v>1768630</v>
      </c>
      <c r="I111" s="4"/>
      <c r="J111" s="4"/>
      <c r="K111" s="4"/>
      <c r="L111" s="4"/>
    </row>
    <row r="112" spans="1:12" s="120" customFormat="1" ht="16.5" customHeight="1">
      <c r="A112" s="257" t="s">
        <v>272</v>
      </c>
      <c r="B112" s="262">
        <v>855</v>
      </c>
      <c r="C112" s="262">
        <v>4900</v>
      </c>
      <c r="D112" s="262">
        <v>4944</v>
      </c>
      <c r="E112" s="263">
        <v>175068</v>
      </c>
      <c r="F112" s="263">
        <v>0</v>
      </c>
      <c r="G112" s="263">
        <v>0</v>
      </c>
      <c r="H112" s="261">
        <v>175068</v>
      </c>
      <c r="I112" s="4"/>
      <c r="J112" s="4"/>
      <c r="K112" s="4"/>
      <c r="L112" s="4"/>
    </row>
    <row r="113" spans="1:12" s="120" customFormat="1" ht="16.5" customHeight="1">
      <c r="A113" s="257" t="s">
        <v>272</v>
      </c>
      <c r="B113" s="262">
        <v>856</v>
      </c>
      <c r="C113" s="262">
        <v>1700</v>
      </c>
      <c r="D113" s="262">
        <v>1701</v>
      </c>
      <c r="E113" s="263">
        <v>35054754</v>
      </c>
      <c r="F113" s="263">
        <v>0</v>
      </c>
      <c r="G113" s="263">
        <v>28043803</v>
      </c>
      <c r="H113" s="261">
        <v>7010951</v>
      </c>
      <c r="I113" s="4"/>
      <c r="J113" s="4"/>
      <c r="K113" s="4"/>
      <c r="L113" s="4"/>
    </row>
    <row r="114" spans="1:12" s="120" customFormat="1" ht="16.5" customHeight="1">
      <c r="A114" s="257" t="s">
        <v>272</v>
      </c>
      <c r="B114" s="262">
        <v>856</v>
      </c>
      <c r="C114" s="262">
        <v>4900</v>
      </c>
      <c r="D114" s="262">
        <v>4931</v>
      </c>
      <c r="E114" s="263">
        <v>86217</v>
      </c>
      <c r="F114" s="263">
        <v>0</v>
      </c>
      <c r="G114" s="263">
        <v>68973</v>
      </c>
      <c r="H114" s="261">
        <v>17244</v>
      </c>
      <c r="I114" s="4"/>
      <c r="J114" s="4"/>
      <c r="K114" s="4"/>
      <c r="L114" s="4"/>
    </row>
    <row r="115" spans="1:12" s="120" customFormat="1" ht="16.2" customHeight="1">
      <c r="A115" s="257" t="s">
        <v>272</v>
      </c>
      <c r="B115" s="262">
        <v>856</v>
      </c>
      <c r="C115" s="262">
        <v>4900</v>
      </c>
      <c r="D115" s="262">
        <v>4944</v>
      </c>
      <c r="E115" s="263">
        <v>1200</v>
      </c>
      <c r="F115" s="263">
        <v>0</v>
      </c>
      <c r="G115" s="263">
        <v>0</v>
      </c>
      <c r="H115" s="261">
        <v>1200</v>
      </c>
      <c r="I115" s="4"/>
      <c r="J115" s="4"/>
      <c r="K115" s="4"/>
      <c r="L115" s="4"/>
    </row>
    <row r="116" spans="1:12" s="120" customFormat="1" ht="16.5" customHeight="1">
      <c r="A116" s="257" t="s">
        <v>272</v>
      </c>
      <c r="B116" s="262">
        <v>857</v>
      </c>
      <c r="C116" s="262">
        <v>1000</v>
      </c>
      <c r="D116" s="262">
        <v>1001</v>
      </c>
      <c r="E116" s="263">
        <v>22571637</v>
      </c>
      <c r="F116" s="263">
        <v>0</v>
      </c>
      <c r="G116" s="263">
        <v>22571637</v>
      </c>
      <c r="H116" s="261">
        <v>0</v>
      </c>
      <c r="I116" s="4"/>
      <c r="J116" s="4"/>
      <c r="K116" s="4"/>
      <c r="L116" s="4"/>
    </row>
    <row r="117" spans="1:12" s="120" customFormat="1" ht="16.5" customHeight="1">
      <c r="A117" s="257" t="s">
        <v>272</v>
      </c>
      <c r="B117" s="262">
        <v>857</v>
      </c>
      <c r="C117" s="262">
        <v>1000</v>
      </c>
      <c r="D117" s="262">
        <v>1003</v>
      </c>
      <c r="E117" s="263">
        <v>285066065</v>
      </c>
      <c r="F117" s="263">
        <v>0</v>
      </c>
      <c r="G117" s="263">
        <v>285066065</v>
      </c>
      <c r="H117" s="261">
        <v>0</v>
      </c>
      <c r="I117" s="4"/>
      <c r="J117" s="4"/>
      <c r="K117" s="4"/>
      <c r="L117" s="4"/>
    </row>
    <row r="118" spans="1:12" s="120" customFormat="1" ht="16.5" customHeight="1">
      <c r="A118" s="257" t="s">
        <v>272</v>
      </c>
      <c r="B118" s="262">
        <v>857</v>
      </c>
      <c r="C118" s="262">
        <v>1000</v>
      </c>
      <c r="D118" s="262">
        <v>1006</v>
      </c>
      <c r="E118" s="263">
        <v>692703203</v>
      </c>
      <c r="F118" s="263">
        <v>0</v>
      </c>
      <c r="G118" s="263">
        <v>692703203</v>
      </c>
      <c r="H118" s="261">
        <v>0</v>
      </c>
      <c r="I118" s="4"/>
      <c r="J118" s="4"/>
      <c r="K118" s="4"/>
      <c r="L118" s="4"/>
    </row>
    <row r="119" spans="1:12" s="120" customFormat="1" ht="16.5" customHeight="1">
      <c r="A119" s="257" t="s">
        <v>272</v>
      </c>
      <c r="B119" s="262">
        <v>857</v>
      </c>
      <c r="C119" s="262">
        <v>1400</v>
      </c>
      <c r="D119" s="262">
        <v>1401</v>
      </c>
      <c r="E119" s="263">
        <v>3924972538</v>
      </c>
      <c r="F119" s="263">
        <v>0</v>
      </c>
      <c r="G119" s="263">
        <v>2158734893</v>
      </c>
      <c r="H119" s="261">
        <v>1766237645</v>
      </c>
      <c r="I119" s="4"/>
      <c r="J119" s="4"/>
      <c r="K119" s="4"/>
      <c r="L119" s="4"/>
    </row>
    <row r="120" spans="1:12" s="120" customFormat="1" ht="16.5" customHeight="1">
      <c r="A120" s="257" t="s">
        <v>272</v>
      </c>
      <c r="B120" s="262">
        <v>857</v>
      </c>
      <c r="C120" s="262">
        <v>1600</v>
      </c>
      <c r="D120" s="265">
        <v>1601</v>
      </c>
      <c r="E120" s="263">
        <v>3326143</v>
      </c>
      <c r="F120" s="263">
        <v>0</v>
      </c>
      <c r="G120" s="263">
        <v>0</v>
      </c>
      <c r="H120" s="261">
        <v>3326143</v>
      </c>
      <c r="I120" s="4"/>
      <c r="J120" s="4"/>
      <c r="K120" s="4"/>
      <c r="L120" s="4"/>
    </row>
    <row r="121" spans="1:12" s="120" customFormat="1" ht="16.5" customHeight="1">
      <c r="A121" s="257" t="s">
        <v>272</v>
      </c>
      <c r="B121" s="262">
        <v>857</v>
      </c>
      <c r="C121" s="262">
        <v>1600</v>
      </c>
      <c r="D121" s="265">
        <v>1602</v>
      </c>
      <c r="E121" s="263">
        <v>3066220</v>
      </c>
      <c r="F121" s="263">
        <v>0</v>
      </c>
      <c r="G121" s="263">
        <v>0</v>
      </c>
      <c r="H121" s="261">
        <v>3066220</v>
      </c>
      <c r="I121" s="4"/>
      <c r="J121" s="4"/>
      <c r="K121" s="4"/>
      <c r="L121" s="4"/>
    </row>
    <row r="122" spans="1:12" s="120" customFormat="1" ht="16.5" customHeight="1">
      <c r="A122" s="257" t="s">
        <v>272</v>
      </c>
      <c r="B122" s="262">
        <v>857</v>
      </c>
      <c r="C122" s="262">
        <v>1700</v>
      </c>
      <c r="D122" s="262">
        <v>1701</v>
      </c>
      <c r="E122" s="263">
        <v>575366991</v>
      </c>
      <c r="F122" s="263">
        <v>0</v>
      </c>
      <c r="G122" s="263">
        <v>172610082</v>
      </c>
      <c r="H122" s="261">
        <v>402756909</v>
      </c>
      <c r="I122" s="4"/>
      <c r="J122" s="4"/>
      <c r="K122" s="4"/>
      <c r="L122" s="4"/>
    </row>
    <row r="123" spans="1:12" s="120" customFormat="1" ht="16.5" customHeight="1">
      <c r="A123" s="257" t="s">
        <v>272</v>
      </c>
      <c r="B123" s="262">
        <v>857</v>
      </c>
      <c r="C123" s="262">
        <v>1750</v>
      </c>
      <c r="D123" s="262">
        <v>1757</v>
      </c>
      <c r="E123" s="263">
        <v>5940000</v>
      </c>
      <c r="F123" s="263">
        <v>0</v>
      </c>
      <c r="G123" s="263">
        <v>2970000</v>
      </c>
      <c r="H123" s="261">
        <v>2970000</v>
      </c>
      <c r="I123" s="4"/>
      <c r="J123" s="4"/>
      <c r="K123" s="4"/>
      <c r="L123" s="4"/>
    </row>
    <row r="124" spans="1:12" s="120" customFormat="1" ht="16.5" customHeight="1">
      <c r="A124" s="257" t="s">
        <v>272</v>
      </c>
      <c r="B124" s="262">
        <v>857</v>
      </c>
      <c r="C124" s="262">
        <v>2800</v>
      </c>
      <c r="D124" s="262">
        <v>2801</v>
      </c>
      <c r="E124" s="263">
        <v>103499730</v>
      </c>
      <c r="F124" s="263">
        <v>0</v>
      </c>
      <c r="G124" s="263">
        <v>20699925</v>
      </c>
      <c r="H124" s="261">
        <v>82799805</v>
      </c>
      <c r="I124" s="4"/>
      <c r="J124" s="4"/>
      <c r="K124" s="4"/>
      <c r="L124" s="4"/>
    </row>
    <row r="125" spans="1:12" s="120" customFormat="1" ht="16.5" customHeight="1">
      <c r="A125" s="257" t="s">
        <v>272</v>
      </c>
      <c r="B125" s="262">
        <v>857</v>
      </c>
      <c r="C125" s="262">
        <v>2800</v>
      </c>
      <c r="D125" s="262">
        <v>2802</v>
      </c>
      <c r="E125" s="263">
        <v>3005371920</v>
      </c>
      <c r="F125" s="263">
        <v>0</v>
      </c>
      <c r="G125" s="263">
        <v>3005371920</v>
      </c>
      <c r="H125" s="261">
        <v>0</v>
      </c>
      <c r="I125" s="4"/>
      <c r="J125" s="4"/>
      <c r="K125" s="4"/>
      <c r="L125" s="4"/>
    </row>
    <row r="126" spans="1:12" s="120" customFormat="1" ht="16.5" customHeight="1">
      <c r="A126" s="257" t="s">
        <v>272</v>
      </c>
      <c r="B126" s="262">
        <v>857</v>
      </c>
      <c r="C126" s="262">
        <v>2800</v>
      </c>
      <c r="D126" s="262">
        <v>2824</v>
      </c>
      <c r="E126" s="263">
        <v>140453651</v>
      </c>
      <c r="F126" s="263">
        <v>0</v>
      </c>
      <c r="G126" s="263">
        <v>140453651</v>
      </c>
      <c r="H126" s="261">
        <v>0</v>
      </c>
      <c r="I126" s="4"/>
      <c r="J126" s="4"/>
      <c r="K126" s="4"/>
      <c r="L126" s="4"/>
    </row>
    <row r="127" spans="1:12" s="120" customFormat="1" ht="16.5" customHeight="1">
      <c r="A127" s="257" t="s">
        <v>272</v>
      </c>
      <c r="B127" s="262">
        <v>857</v>
      </c>
      <c r="C127" s="262">
        <v>2850</v>
      </c>
      <c r="D127" s="265">
        <v>2864</v>
      </c>
      <c r="E127" s="263">
        <v>150000</v>
      </c>
      <c r="F127" s="263">
        <v>0</v>
      </c>
      <c r="G127" s="263">
        <v>0</v>
      </c>
      <c r="H127" s="261">
        <v>150000</v>
      </c>
      <c r="I127" s="4"/>
      <c r="J127" s="4"/>
      <c r="K127" s="4"/>
      <c r="L127" s="4"/>
    </row>
    <row r="128" spans="1:12" s="120" customFormat="1" ht="16.5" customHeight="1">
      <c r="A128" s="257" t="s">
        <v>272</v>
      </c>
      <c r="B128" s="262">
        <v>857</v>
      </c>
      <c r="C128" s="262">
        <v>4900</v>
      </c>
      <c r="D128" s="265">
        <v>4917</v>
      </c>
      <c r="E128" s="263">
        <v>4430037</v>
      </c>
      <c r="F128" s="263">
        <v>0</v>
      </c>
      <c r="G128" s="263">
        <v>4430037</v>
      </c>
      <c r="H128" s="261">
        <v>0</v>
      </c>
      <c r="I128" s="4"/>
      <c r="J128" s="4"/>
      <c r="K128" s="4"/>
      <c r="L128" s="4"/>
    </row>
    <row r="129" spans="1:12" s="120" customFormat="1" ht="16.5" customHeight="1">
      <c r="A129" s="257" t="s">
        <v>272</v>
      </c>
      <c r="B129" s="262">
        <v>857</v>
      </c>
      <c r="C129" s="262">
        <v>4900</v>
      </c>
      <c r="D129" s="265">
        <v>4931</v>
      </c>
      <c r="E129" s="263">
        <v>4261003</v>
      </c>
      <c r="F129" s="263">
        <v>0</v>
      </c>
      <c r="G129" s="263">
        <v>1278283</v>
      </c>
      <c r="H129" s="261">
        <v>2982720</v>
      </c>
      <c r="I129" s="4"/>
      <c r="J129" s="4"/>
      <c r="K129" s="4"/>
      <c r="L129" s="4"/>
    </row>
    <row r="130" spans="1:12" s="120" customFormat="1" ht="16.5" customHeight="1">
      <c r="A130" s="257" t="s">
        <v>272</v>
      </c>
      <c r="B130" s="262">
        <v>857</v>
      </c>
      <c r="C130" s="262">
        <v>4900</v>
      </c>
      <c r="D130" s="265">
        <v>4934</v>
      </c>
      <c r="E130" s="263">
        <v>40500</v>
      </c>
      <c r="F130" s="263">
        <v>0</v>
      </c>
      <c r="G130" s="263">
        <v>20250</v>
      </c>
      <c r="H130" s="261">
        <v>20250</v>
      </c>
      <c r="I130" s="4"/>
      <c r="J130" s="4"/>
      <c r="K130" s="4"/>
      <c r="L130" s="4"/>
    </row>
    <row r="131" spans="1:12" s="120" customFormat="1" ht="16.5" customHeight="1">
      <c r="A131" s="257" t="s">
        <v>272</v>
      </c>
      <c r="B131" s="262">
        <v>857</v>
      </c>
      <c r="C131" s="262">
        <v>4900</v>
      </c>
      <c r="D131" s="265">
        <v>4944</v>
      </c>
      <c r="E131" s="263">
        <v>14755196</v>
      </c>
      <c r="F131" s="263">
        <v>0</v>
      </c>
      <c r="G131" s="263">
        <v>0</v>
      </c>
      <c r="H131" s="261">
        <v>14755196</v>
      </c>
      <c r="I131" s="4"/>
      <c r="J131" s="4"/>
      <c r="K131" s="4"/>
      <c r="L131" s="4"/>
    </row>
    <row r="132" spans="1:12" s="120" customFormat="1" ht="16.5" customHeight="1">
      <c r="A132" s="257" t="s">
        <v>272</v>
      </c>
      <c r="B132" s="262">
        <v>860</v>
      </c>
      <c r="C132" s="262">
        <v>4650</v>
      </c>
      <c r="D132" s="262">
        <v>4651</v>
      </c>
      <c r="E132" s="263">
        <v>213009000000</v>
      </c>
      <c r="F132" s="263">
        <v>0</v>
      </c>
      <c r="G132" s="263">
        <v>0</v>
      </c>
      <c r="H132" s="261">
        <v>213009000000</v>
      </c>
      <c r="I132" s="4"/>
      <c r="J132" s="4"/>
      <c r="K132" s="4"/>
      <c r="L132" s="4"/>
    </row>
    <row r="133" spans="1:12" s="120" customFormat="1" ht="16.5" customHeight="1">
      <c r="A133" s="257" t="s">
        <v>272</v>
      </c>
      <c r="B133" s="262">
        <v>860</v>
      </c>
      <c r="C133" s="262">
        <v>4650</v>
      </c>
      <c r="D133" s="262">
        <v>4654</v>
      </c>
      <c r="E133" s="263">
        <v>68310638851</v>
      </c>
      <c r="F133" s="263">
        <v>0</v>
      </c>
      <c r="G133" s="263">
        <v>0</v>
      </c>
      <c r="H133" s="261">
        <v>68310638851</v>
      </c>
      <c r="I133" s="4"/>
      <c r="J133" s="4"/>
      <c r="K133" s="4"/>
      <c r="L133" s="4"/>
    </row>
    <row r="134" spans="1:12" s="120" customFormat="1" ht="16.5" customHeight="1">
      <c r="A134" s="257" t="s">
        <v>272</v>
      </c>
      <c r="B134" s="262">
        <v>860</v>
      </c>
      <c r="C134" s="262">
        <v>4800</v>
      </c>
      <c r="D134" s="262">
        <v>4801</v>
      </c>
      <c r="E134" s="263">
        <v>1088904815</v>
      </c>
      <c r="F134" s="263">
        <v>0</v>
      </c>
      <c r="G134" s="263">
        <v>0</v>
      </c>
      <c r="H134" s="261">
        <v>1088904815</v>
      </c>
      <c r="I134" s="4"/>
      <c r="J134" s="4"/>
      <c r="K134" s="4"/>
      <c r="L134" s="4"/>
    </row>
    <row r="135" spans="1:12" s="120" customFormat="1" ht="16.5" customHeight="1">
      <c r="A135" s="257" t="s">
        <v>272</v>
      </c>
      <c r="B135" s="262">
        <v>860</v>
      </c>
      <c r="C135" s="262">
        <v>900</v>
      </c>
      <c r="D135" s="262">
        <v>911</v>
      </c>
      <c r="E135" s="263">
        <v>98883000</v>
      </c>
      <c r="F135" s="263">
        <v>0</v>
      </c>
      <c r="G135" s="263">
        <v>0</v>
      </c>
      <c r="H135" s="261">
        <v>98883000</v>
      </c>
      <c r="I135" s="4"/>
      <c r="J135" s="4"/>
      <c r="K135" s="4"/>
      <c r="L135" s="4"/>
    </row>
    <row r="136" spans="1:12" s="120" customFormat="1" ht="16.5" customHeight="1">
      <c r="A136" s="257" t="s">
        <v>272</v>
      </c>
      <c r="B136" s="262">
        <v>860</v>
      </c>
      <c r="C136" s="262">
        <v>900</v>
      </c>
      <c r="D136" s="262">
        <v>913</v>
      </c>
      <c r="E136" s="263">
        <v>437247267</v>
      </c>
      <c r="F136" s="263">
        <v>0</v>
      </c>
      <c r="G136" s="263">
        <v>0</v>
      </c>
      <c r="H136" s="261">
        <v>437247267</v>
      </c>
      <c r="I136" s="4"/>
      <c r="J136" s="4"/>
      <c r="K136" s="4"/>
      <c r="L136" s="4"/>
    </row>
    <row r="137" spans="1:12" s="120" customFormat="1" ht="16.5" customHeight="1">
      <c r="A137" s="257" t="s">
        <v>272</v>
      </c>
      <c r="B137" s="262">
        <v>860</v>
      </c>
      <c r="C137" s="262">
        <v>900</v>
      </c>
      <c r="D137" s="262">
        <v>914</v>
      </c>
      <c r="E137" s="263">
        <v>175624092</v>
      </c>
      <c r="F137" s="263">
        <v>0</v>
      </c>
      <c r="G137" s="263">
        <v>0</v>
      </c>
      <c r="H137" s="261">
        <v>175624092</v>
      </c>
      <c r="I137" s="4"/>
      <c r="J137" s="4"/>
      <c r="K137" s="4"/>
      <c r="L137" s="4"/>
    </row>
    <row r="138" spans="1:12" s="120" customFormat="1" ht="16.5" customHeight="1">
      <c r="A138" s="257" t="s">
        <v>272</v>
      </c>
      <c r="B138" s="262">
        <v>860</v>
      </c>
      <c r="C138" s="262">
        <v>900</v>
      </c>
      <c r="D138" s="262">
        <v>915</v>
      </c>
      <c r="E138" s="263">
        <v>392296380</v>
      </c>
      <c r="F138" s="263">
        <v>0</v>
      </c>
      <c r="G138" s="263">
        <v>0</v>
      </c>
      <c r="H138" s="261">
        <v>392296380</v>
      </c>
      <c r="I138" s="4"/>
      <c r="J138" s="4"/>
      <c r="K138" s="4"/>
      <c r="L138" s="4"/>
    </row>
    <row r="139" spans="1:12" s="120" customFormat="1" ht="16.5" customHeight="1">
      <c r="A139" s="257" t="s">
        <v>272</v>
      </c>
      <c r="B139" s="262">
        <v>860</v>
      </c>
      <c r="C139" s="262">
        <v>900</v>
      </c>
      <c r="D139" s="262">
        <v>917</v>
      </c>
      <c r="E139" s="263">
        <v>26800000</v>
      </c>
      <c r="F139" s="263">
        <v>0</v>
      </c>
      <c r="G139" s="263">
        <v>0</v>
      </c>
      <c r="H139" s="261">
        <v>26800000</v>
      </c>
      <c r="I139" s="4"/>
      <c r="J139" s="4"/>
      <c r="K139" s="4"/>
      <c r="L139" s="4"/>
    </row>
    <row r="140" spans="1:12" s="120" customFormat="1" ht="16.5" customHeight="1">
      <c r="A140" s="257" t="s">
        <v>272</v>
      </c>
      <c r="B140" s="262">
        <v>860</v>
      </c>
      <c r="C140" s="262">
        <v>900</v>
      </c>
      <c r="D140" s="262">
        <v>918</v>
      </c>
      <c r="E140" s="263">
        <v>525700000</v>
      </c>
      <c r="F140" s="263">
        <v>0</v>
      </c>
      <c r="G140" s="263">
        <v>0</v>
      </c>
      <c r="H140" s="261">
        <v>525700000</v>
      </c>
      <c r="I140" s="4"/>
      <c r="J140" s="4"/>
      <c r="K140" s="4"/>
      <c r="L140" s="4"/>
    </row>
    <row r="141" spans="1:12" s="251" customFormat="1" ht="78.599999999999994" customHeight="1">
      <c r="A141" s="267"/>
      <c r="B141" s="268" t="s">
        <v>456</v>
      </c>
      <c r="C141" s="268"/>
      <c r="D141" s="268"/>
      <c r="E141" s="269">
        <f>G141</f>
        <v>7037888000</v>
      </c>
      <c r="F141" s="269"/>
      <c r="G141" s="269">
        <f>G142</f>
        <v>7037888000</v>
      </c>
      <c r="H141" s="256"/>
      <c r="I141" s="12"/>
      <c r="J141" s="12"/>
      <c r="K141" s="12"/>
      <c r="L141" s="12"/>
    </row>
    <row r="142" spans="1:12" s="120" customFormat="1" ht="36" customHeight="1">
      <c r="A142" s="257" t="s">
        <v>260</v>
      </c>
      <c r="B142" s="270">
        <v>560</v>
      </c>
      <c r="C142" s="271" t="s">
        <v>457</v>
      </c>
      <c r="D142" s="270"/>
      <c r="E142" s="263">
        <f>G142</f>
        <v>7037888000</v>
      </c>
      <c r="F142" s="263"/>
      <c r="G142" s="263">
        <v>7037888000</v>
      </c>
      <c r="H142" s="261"/>
      <c r="I142" s="4"/>
      <c r="J142" s="4"/>
      <c r="K142" s="4"/>
      <c r="L142" s="4"/>
    </row>
    <row r="143" spans="1:12" s="120" customFormat="1" ht="15.6">
      <c r="A143" s="5"/>
      <c r="B143" s="5"/>
      <c r="C143" s="5"/>
      <c r="D143" s="5"/>
      <c r="E143" s="5"/>
      <c r="F143" s="4"/>
      <c r="G143" s="4"/>
      <c r="H143" s="4"/>
      <c r="I143" s="4"/>
      <c r="J143" s="4"/>
      <c r="K143" s="4"/>
      <c r="L143" s="4"/>
    </row>
    <row r="144" spans="1:12" s="120" customFormat="1" ht="16.8">
      <c r="A144" s="371"/>
      <c r="B144" s="371"/>
      <c r="C144" s="371"/>
      <c r="D144" s="371"/>
      <c r="E144" s="371"/>
      <c r="F144" s="135" t="s">
        <v>567</v>
      </c>
      <c r="G144" s="371"/>
      <c r="H144" s="371"/>
      <c r="I144" s="4"/>
      <c r="J144" s="4"/>
      <c r="K144" s="4"/>
      <c r="L144" s="4"/>
    </row>
    <row r="180" ht="41.4" customHeight="1"/>
    <row r="201" ht="39" customHeight="1"/>
    <row r="207" ht="27" customHeight="1"/>
    <row r="232" ht="21.6" customHeight="1"/>
  </sheetData>
  <mergeCells count="2">
    <mergeCell ref="A3:H3"/>
    <mergeCell ref="A4:H4"/>
  </mergeCells>
  <pageMargins left="0.2" right="0.2" top="0.25" bottom="0.2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8"/>
  <sheetViews>
    <sheetView workbookViewId="0">
      <selection activeCell="A4" sqref="A4:G4"/>
    </sheetView>
  </sheetViews>
  <sheetFormatPr defaultColWidth="9.109375" defaultRowHeight="14.4"/>
  <cols>
    <col min="1" max="1" width="9.44140625" style="31" customWidth="1"/>
    <col min="2" max="2" width="8.33203125" style="31" customWidth="1"/>
    <col min="3" max="3" width="13.109375" style="31" customWidth="1"/>
    <col min="4" max="4" width="12.33203125" style="31" customWidth="1"/>
    <col min="5" max="5" width="12.44140625" style="31" customWidth="1"/>
    <col min="6" max="6" width="14.77734375" style="31" customWidth="1"/>
    <col min="7" max="7" width="23" style="31" customWidth="1"/>
    <col min="8" max="8" width="9.109375" style="31"/>
    <col min="9" max="9" width="14.44140625" style="31" bestFit="1" customWidth="1"/>
    <col min="10" max="16384" width="9.109375" style="31"/>
  </cols>
  <sheetData>
    <row r="1" spans="1:10" ht="17.399999999999999">
      <c r="A1" s="105" t="s">
        <v>458</v>
      </c>
      <c r="B1" s="105"/>
      <c r="C1" s="105"/>
      <c r="D1" s="105"/>
      <c r="E1" s="105"/>
      <c r="F1" s="105"/>
      <c r="G1" s="47" t="s">
        <v>208</v>
      </c>
      <c r="H1" s="105"/>
    </row>
    <row r="2" spans="1:10" ht="17.399999999999999">
      <c r="A2" s="107" t="s">
        <v>201</v>
      </c>
      <c r="B2" s="107"/>
      <c r="C2" s="107"/>
      <c r="D2" s="5"/>
      <c r="E2" s="5"/>
      <c r="F2" s="5"/>
      <c r="G2" s="5"/>
      <c r="H2" s="5"/>
      <c r="I2" s="5"/>
      <c r="J2" s="5"/>
    </row>
    <row r="3" spans="1:10" ht="15.6">
      <c r="A3" s="414" t="s">
        <v>210</v>
      </c>
      <c r="B3" s="414"/>
      <c r="C3" s="414"/>
      <c r="D3" s="414"/>
      <c r="E3" s="414"/>
      <c r="F3" s="414"/>
      <c r="G3" s="414"/>
      <c r="H3" s="274"/>
      <c r="I3" s="274"/>
      <c r="J3" s="274"/>
    </row>
    <row r="4" spans="1:10" ht="50.4" customHeight="1">
      <c r="A4" s="413" t="s">
        <v>572</v>
      </c>
      <c r="B4" s="413"/>
      <c r="C4" s="413"/>
      <c r="D4" s="413"/>
      <c r="E4" s="413"/>
      <c r="F4" s="413"/>
      <c r="G4" s="413"/>
      <c r="H4" s="108"/>
      <c r="I4" s="108"/>
      <c r="J4" s="108"/>
    </row>
    <row r="5" spans="1:10">
      <c r="A5" s="32"/>
      <c r="B5" s="32"/>
      <c r="C5" s="32"/>
      <c r="D5" s="32"/>
      <c r="E5" s="32"/>
      <c r="F5" s="33" t="s">
        <v>155</v>
      </c>
    </row>
    <row r="6" spans="1:10" ht="28.2" customHeight="1">
      <c r="A6" s="275" t="s">
        <v>232</v>
      </c>
      <c r="B6" s="276" t="s">
        <v>96</v>
      </c>
      <c r="C6" s="276" t="s">
        <v>97</v>
      </c>
      <c r="D6" s="275" t="s">
        <v>98</v>
      </c>
      <c r="E6" s="275" t="s">
        <v>99</v>
      </c>
      <c r="F6" s="275" t="s">
        <v>100</v>
      </c>
      <c r="G6" s="275" t="s">
        <v>209</v>
      </c>
    </row>
    <row r="7" spans="1:10" s="280" customFormat="1" ht="30" customHeight="1">
      <c r="A7" s="277" t="s">
        <v>60</v>
      </c>
      <c r="B7" s="277"/>
      <c r="C7" s="277"/>
      <c r="D7" s="278"/>
      <c r="E7" s="278"/>
      <c r="F7" s="278"/>
      <c r="G7" s="279">
        <f>SUM(G8:G602)</f>
        <v>288785647634</v>
      </c>
      <c r="I7" s="281"/>
    </row>
    <row r="8" spans="1:10">
      <c r="A8" s="282">
        <v>4</v>
      </c>
      <c r="B8" s="282">
        <v>800</v>
      </c>
      <c r="C8" s="282" t="s">
        <v>459</v>
      </c>
      <c r="D8" s="282" t="s">
        <v>460</v>
      </c>
      <c r="E8" s="283" t="s">
        <v>461</v>
      </c>
      <c r="F8" s="284">
        <v>6115</v>
      </c>
      <c r="G8" s="285">
        <v>79069208</v>
      </c>
    </row>
    <row r="9" spans="1:10">
      <c r="A9" s="282">
        <v>4</v>
      </c>
      <c r="B9" s="282">
        <v>800</v>
      </c>
      <c r="C9" s="282" t="s">
        <v>459</v>
      </c>
      <c r="D9" s="282" t="s">
        <v>460</v>
      </c>
      <c r="E9" s="283" t="s">
        <v>461</v>
      </c>
      <c r="F9" s="284">
        <v>6116</v>
      </c>
      <c r="G9" s="285">
        <v>89000500</v>
      </c>
    </row>
    <row r="10" spans="1:10">
      <c r="A10" s="282">
        <v>4</v>
      </c>
      <c r="B10" s="282">
        <v>800</v>
      </c>
      <c r="C10" s="282" t="s">
        <v>459</v>
      </c>
      <c r="D10" s="282" t="s">
        <v>460</v>
      </c>
      <c r="E10" s="283" t="s">
        <v>462</v>
      </c>
      <c r="F10" s="284">
        <v>6449</v>
      </c>
      <c r="G10" s="285">
        <v>492912000</v>
      </c>
    </row>
    <row r="11" spans="1:10">
      <c r="A11" s="282">
        <v>4</v>
      </c>
      <c r="B11" s="282">
        <v>800</v>
      </c>
      <c r="C11" s="282" t="s">
        <v>459</v>
      </c>
      <c r="D11" s="282" t="s">
        <v>460</v>
      </c>
      <c r="E11" s="283" t="s">
        <v>141</v>
      </c>
      <c r="F11" s="284">
        <v>6551</v>
      </c>
      <c r="G11" s="285">
        <v>23925000</v>
      </c>
    </row>
    <row r="12" spans="1:10">
      <c r="A12" s="282">
        <v>4</v>
      </c>
      <c r="B12" s="282">
        <v>800</v>
      </c>
      <c r="C12" s="282" t="s">
        <v>459</v>
      </c>
      <c r="D12" s="282" t="s">
        <v>460</v>
      </c>
      <c r="E12" s="283" t="s">
        <v>130</v>
      </c>
      <c r="F12" s="284">
        <v>6606</v>
      </c>
      <c r="G12" s="285">
        <v>7950000</v>
      </c>
    </row>
    <row r="13" spans="1:10">
      <c r="A13" s="282">
        <v>4</v>
      </c>
      <c r="B13" s="282">
        <v>800</v>
      </c>
      <c r="C13" s="282" t="s">
        <v>459</v>
      </c>
      <c r="D13" s="282" t="s">
        <v>460</v>
      </c>
      <c r="E13" s="283" t="s">
        <v>114</v>
      </c>
      <c r="F13" s="284">
        <v>6651</v>
      </c>
      <c r="G13" s="285">
        <v>750000</v>
      </c>
    </row>
    <row r="14" spans="1:10">
      <c r="A14" s="282">
        <v>4</v>
      </c>
      <c r="B14" s="282">
        <v>800</v>
      </c>
      <c r="C14" s="282" t="s">
        <v>459</v>
      </c>
      <c r="D14" s="282" t="s">
        <v>460</v>
      </c>
      <c r="E14" s="283" t="s">
        <v>114</v>
      </c>
      <c r="F14" s="284">
        <v>6657</v>
      </c>
      <c r="G14" s="285">
        <v>600000</v>
      </c>
    </row>
    <row r="15" spans="1:10">
      <c r="A15" s="282">
        <v>4</v>
      </c>
      <c r="B15" s="282">
        <v>800</v>
      </c>
      <c r="C15" s="282" t="s">
        <v>459</v>
      </c>
      <c r="D15" s="282" t="s">
        <v>460</v>
      </c>
      <c r="E15" s="283" t="s">
        <v>114</v>
      </c>
      <c r="F15" s="284">
        <v>6699</v>
      </c>
      <c r="G15" s="285">
        <v>28810000</v>
      </c>
    </row>
    <row r="16" spans="1:10">
      <c r="A16" s="282">
        <v>4</v>
      </c>
      <c r="B16" s="282">
        <v>800</v>
      </c>
      <c r="C16" s="282" t="s">
        <v>459</v>
      </c>
      <c r="D16" s="282" t="s">
        <v>460</v>
      </c>
      <c r="E16" s="283" t="s">
        <v>463</v>
      </c>
      <c r="F16" s="284">
        <v>6751</v>
      </c>
      <c r="G16" s="285">
        <v>500000</v>
      </c>
    </row>
    <row r="17" spans="1:7">
      <c r="A17" s="282">
        <v>4</v>
      </c>
      <c r="B17" s="282">
        <v>800</v>
      </c>
      <c r="C17" s="282" t="s">
        <v>459</v>
      </c>
      <c r="D17" s="282" t="s">
        <v>460</v>
      </c>
      <c r="E17" s="283" t="s">
        <v>463</v>
      </c>
      <c r="F17" s="284">
        <v>6799</v>
      </c>
      <c r="G17" s="285">
        <v>6900000</v>
      </c>
    </row>
    <row r="18" spans="1:7">
      <c r="A18" s="282">
        <v>4</v>
      </c>
      <c r="B18" s="282">
        <v>800</v>
      </c>
      <c r="C18" s="282" t="s">
        <v>459</v>
      </c>
      <c r="D18" s="282" t="s">
        <v>460</v>
      </c>
      <c r="E18" s="283" t="s">
        <v>464</v>
      </c>
      <c r="F18" s="284">
        <v>7012</v>
      </c>
      <c r="G18" s="285">
        <v>7639000</v>
      </c>
    </row>
    <row r="19" spans="1:7">
      <c r="A19" s="282">
        <v>4</v>
      </c>
      <c r="B19" s="282">
        <v>800</v>
      </c>
      <c r="C19" s="282" t="s">
        <v>459</v>
      </c>
      <c r="D19" s="282" t="s">
        <v>460</v>
      </c>
      <c r="E19" s="283" t="s">
        <v>464</v>
      </c>
      <c r="F19" s="284">
        <v>7049</v>
      </c>
      <c r="G19" s="285">
        <v>1136851000</v>
      </c>
    </row>
    <row r="20" spans="1:7">
      <c r="A20" s="282">
        <v>4</v>
      </c>
      <c r="B20" s="282">
        <v>800</v>
      </c>
      <c r="C20" s="282" t="s">
        <v>459</v>
      </c>
      <c r="D20" s="282" t="s">
        <v>460</v>
      </c>
      <c r="E20" s="283" t="s">
        <v>110</v>
      </c>
      <c r="F20" s="284">
        <v>7799</v>
      </c>
      <c r="G20" s="285">
        <v>1684303000</v>
      </c>
    </row>
    <row r="21" spans="1:7">
      <c r="A21" s="282">
        <v>4</v>
      </c>
      <c r="B21" s="282">
        <v>800</v>
      </c>
      <c r="C21" s="283" t="s">
        <v>153</v>
      </c>
      <c r="D21" s="283" t="s">
        <v>154</v>
      </c>
      <c r="E21" s="283" t="s">
        <v>465</v>
      </c>
      <c r="F21" s="284">
        <v>6502</v>
      </c>
      <c r="G21" s="285">
        <v>5012468</v>
      </c>
    </row>
    <row r="22" spans="1:7">
      <c r="A22" s="282">
        <v>4</v>
      </c>
      <c r="B22" s="282">
        <v>800</v>
      </c>
      <c r="C22" s="282" t="s">
        <v>153</v>
      </c>
      <c r="D22" s="282" t="s">
        <v>154</v>
      </c>
      <c r="E22" s="283" t="s">
        <v>465</v>
      </c>
      <c r="F22" s="284">
        <v>6503</v>
      </c>
      <c r="G22" s="285">
        <v>4900000</v>
      </c>
    </row>
    <row r="23" spans="1:7">
      <c r="A23" s="282">
        <v>4</v>
      </c>
      <c r="B23" s="282">
        <v>800</v>
      </c>
      <c r="C23" s="282" t="s">
        <v>153</v>
      </c>
      <c r="D23" s="282" t="s">
        <v>154</v>
      </c>
      <c r="E23" s="283" t="s">
        <v>141</v>
      </c>
      <c r="F23" s="284">
        <v>6551</v>
      </c>
      <c r="G23" s="285">
        <v>8600000</v>
      </c>
    </row>
    <row r="24" spans="1:7">
      <c r="A24" s="282">
        <v>4</v>
      </c>
      <c r="B24" s="282">
        <v>800</v>
      </c>
      <c r="C24" s="282" t="s">
        <v>153</v>
      </c>
      <c r="D24" s="282" t="s">
        <v>154</v>
      </c>
      <c r="E24" s="283" t="s">
        <v>141</v>
      </c>
      <c r="F24" s="284">
        <v>6552</v>
      </c>
      <c r="G24" s="285">
        <v>4500000</v>
      </c>
    </row>
    <row r="25" spans="1:7">
      <c r="A25" s="282">
        <v>4</v>
      </c>
      <c r="B25" s="282">
        <v>800</v>
      </c>
      <c r="C25" s="282" t="s">
        <v>153</v>
      </c>
      <c r="D25" s="282" t="s">
        <v>154</v>
      </c>
      <c r="E25" s="283" t="s">
        <v>130</v>
      </c>
      <c r="F25" s="284">
        <v>6605</v>
      </c>
      <c r="G25" s="285">
        <v>3053994</v>
      </c>
    </row>
    <row r="26" spans="1:7">
      <c r="A26" s="282">
        <v>4</v>
      </c>
      <c r="B26" s="282">
        <v>800</v>
      </c>
      <c r="C26" s="282" t="s">
        <v>153</v>
      </c>
      <c r="D26" s="282" t="s">
        <v>154</v>
      </c>
      <c r="E26" s="283" t="s">
        <v>130</v>
      </c>
      <c r="F26" s="284">
        <v>6606</v>
      </c>
      <c r="G26" s="285">
        <v>15550000</v>
      </c>
    </row>
    <row r="27" spans="1:7">
      <c r="A27" s="282">
        <v>4</v>
      </c>
      <c r="B27" s="282">
        <v>800</v>
      </c>
      <c r="C27" s="282" t="s">
        <v>153</v>
      </c>
      <c r="D27" s="282" t="s">
        <v>154</v>
      </c>
      <c r="E27" s="283" t="s">
        <v>114</v>
      </c>
      <c r="F27" s="284">
        <v>6651</v>
      </c>
      <c r="G27" s="285">
        <v>900000</v>
      </c>
    </row>
    <row r="28" spans="1:7">
      <c r="A28" s="282">
        <v>4</v>
      </c>
      <c r="B28" s="282">
        <v>800</v>
      </c>
      <c r="C28" s="282" t="s">
        <v>153</v>
      </c>
      <c r="D28" s="282" t="s">
        <v>154</v>
      </c>
      <c r="E28" s="283" t="s">
        <v>114</v>
      </c>
      <c r="F28" s="284">
        <v>6657</v>
      </c>
      <c r="G28" s="285">
        <v>2500000</v>
      </c>
    </row>
    <row r="29" spans="1:7">
      <c r="A29" s="282">
        <v>4</v>
      </c>
      <c r="B29" s="282">
        <v>800</v>
      </c>
      <c r="C29" s="282" t="s">
        <v>153</v>
      </c>
      <c r="D29" s="282" t="s">
        <v>154</v>
      </c>
      <c r="E29" s="283" t="s">
        <v>114</v>
      </c>
      <c r="F29" s="284">
        <v>6699</v>
      </c>
      <c r="G29" s="285">
        <v>53105000</v>
      </c>
    </row>
    <row r="30" spans="1:7">
      <c r="A30" s="282">
        <v>4</v>
      </c>
      <c r="B30" s="282">
        <v>800</v>
      </c>
      <c r="C30" s="282" t="s">
        <v>153</v>
      </c>
      <c r="D30" s="282" t="s">
        <v>154</v>
      </c>
      <c r="E30" s="283" t="s">
        <v>150</v>
      </c>
      <c r="F30" s="284">
        <v>6903</v>
      </c>
      <c r="G30" s="285">
        <v>2700000</v>
      </c>
    </row>
    <row r="31" spans="1:7">
      <c r="A31" s="282">
        <v>4</v>
      </c>
      <c r="B31" s="282">
        <v>800</v>
      </c>
      <c r="C31" s="282" t="s">
        <v>153</v>
      </c>
      <c r="D31" s="282" t="s">
        <v>154</v>
      </c>
      <c r="E31" s="283" t="s">
        <v>150</v>
      </c>
      <c r="F31" s="284">
        <v>6912</v>
      </c>
      <c r="G31" s="285">
        <v>26200000</v>
      </c>
    </row>
    <row r="32" spans="1:7">
      <c r="A32" s="282">
        <v>4</v>
      </c>
      <c r="B32" s="282">
        <v>800</v>
      </c>
      <c r="C32" s="282" t="s">
        <v>153</v>
      </c>
      <c r="D32" s="282" t="s">
        <v>154</v>
      </c>
      <c r="E32" s="283" t="s">
        <v>150</v>
      </c>
      <c r="F32" s="284">
        <v>6921</v>
      </c>
      <c r="G32" s="285">
        <v>8065000</v>
      </c>
    </row>
    <row r="33" spans="1:7">
      <c r="A33" s="282">
        <v>4</v>
      </c>
      <c r="B33" s="282">
        <v>800</v>
      </c>
      <c r="C33" s="282" t="s">
        <v>153</v>
      </c>
      <c r="D33" s="282" t="s">
        <v>154</v>
      </c>
      <c r="E33" s="283" t="s">
        <v>144</v>
      </c>
      <c r="F33" s="284">
        <v>6956</v>
      </c>
      <c r="G33" s="285">
        <v>15500000</v>
      </c>
    </row>
    <row r="34" spans="1:7">
      <c r="A34" s="282">
        <v>4</v>
      </c>
      <c r="B34" s="282">
        <v>800</v>
      </c>
      <c r="C34" s="282" t="s">
        <v>153</v>
      </c>
      <c r="D34" s="282" t="s">
        <v>154</v>
      </c>
      <c r="E34" s="283" t="s">
        <v>464</v>
      </c>
      <c r="F34" s="284">
        <v>7049</v>
      </c>
      <c r="G34" s="285">
        <v>284393000</v>
      </c>
    </row>
    <row r="35" spans="1:7">
      <c r="A35" s="282">
        <v>4</v>
      </c>
      <c r="B35" s="282">
        <v>800</v>
      </c>
      <c r="C35" s="282" t="s">
        <v>153</v>
      </c>
      <c r="D35" s="282" t="s">
        <v>154</v>
      </c>
      <c r="E35" s="286" t="s">
        <v>110</v>
      </c>
      <c r="F35" s="284">
        <v>7799</v>
      </c>
      <c r="G35" s="285">
        <v>912110000</v>
      </c>
    </row>
    <row r="36" spans="1:7">
      <c r="A36" s="282">
        <v>4</v>
      </c>
      <c r="B36" s="282">
        <v>800</v>
      </c>
      <c r="C36" s="283" t="s">
        <v>466</v>
      </c>
      <c r="D36" s="283" t="s">
        <v>467</v>
      </c>
      <c r="E36" s="283" t="s">
        <v>468</v>
      </c>
      <c r="F36" s="284">
        <v>6001</v>
      </c>
      <c r="G36" s="285">
        <v>7654905612</v>
      </c>
    </row>
    <row r="37" spans="1:7">
      <c r="A37" s="282">
        <v>4</v>
      </c>
      <c r="B37" s="282">
        <v>800</v>
      </c>
      <c r="C37" s="282" t="s">
        <v>466</v>
      </c>
      <c r="D37" s="282" t="s">
        <v>467</v>
      </c>
      <c r="E37" s="283" t="s">
        <v>461</v>
      </c>
      <c r="F37" s="284">
        <v>6101</v>
      </c>
      <c r="G37" s="285">
        <v>210238005</v>
      </c>
    </row>
    <row r="38" spans="1:7">
      <c r="A38" s="282">
        <v>4</v>
      </c>
      <c r="B38" s="282">
        <v>800</v>
      </c>
      <c r="C38" s="282" t="s">
        <v>466</v>
      </c>
      <c r="D38" s="282" t="s">
        <v>467</v>
      </c>
      <c r="E38" s="283" t="s">
        <v>461</v>
      </c>
      <c r="F38" s="284">
        <v>6102</v>
      </c>
      <c r="G38" s="285">
        <v>689364000</v>
      </c>
    </row>
    <row r="39" spans="1:7">
      <c r="A39" s="282">
        <v>4</v>
      </c>
      <c r="B39" s="282">
        <v>800</v>
      </c>
      <c r="C39" s="282" t="s">
        <v>466</v>
      </c>
      <c r="D39" s="282" t="s">
        <v>467</v>
      </c>
      <c r="E39" s="283" t="s">
        <v>461</v>
      </c>
      <c r="F39" s="284">
        <v>6105</v>
      </c>
      <c r="G39" s="285">
        <v>152573554</v>
      </c>
    </row>
    <row r="40" spans="1:7">
      <c r="A40" s="282">
        <v>4</v>
      </c>
      <c r="B40" s="282">
        <v>800</v>
      </c>
      <c r="C40" s="282" t="s">
        <v>466</v>
      </c>
      <c r="D40" s="282" t="s">
        <v>467</v>
      </c>
      <c r="E40" s="283" t="s">
        <v>461</v>
      </c>
      <c r="F40" s="284">
        <v>6107</v>
      </c>
      <c r="G40" s="285">
        <v>14040000</v>
      </c>
    </row>
    <row r="41" spans="1:7">
      <c r="A41" s="282">
        <v>4</v>
      </c>
      <c r="B41" s="282">
        <v>800</v>
      </c>
      <c r="C41" s="282" t="s">
        <v>466</v>
      </c>
      <c r="D41" s="282" t="s">
        <v>467</v>
      </c>
      <c r="E41" s="283" t="s">
        <v>461</v>
      </c>
      <c r="F41" s="284">
        <v>6112</v>
      </c>
      <c r="G41" s="285">
        <v>2659889300</v>
      </c>
    </row>
    <row r="42" spans="1:7">
      <c r="A42" s="282">
        <v>4</v>
      </c>
      <c r="B42" s="282">
        <v>800</v>
      </c>
      <c r="C42" s="282" t="s">
        <v>466</v>
      </c>
      <c r="D42" s="282" t="s">
        <v>467</v>
      </c>
      <c r="E42" s="283" t="s">
        <v>461</v>
      </c>
      <c r="F42" s="284">
        <v>6113</v>
      </c>
      <c r="G42" s="285">
        <v>28080000</v>
      </c>
    </row>
    <row r="43" spans="1:7">
      <c r="A43" s="282">
        <v>4</v>
      </c>
      <c r="B43" s="282">
        <v>800</v>
      </c>
      <c r="C43" s="282" t="s">
        <v>466</v>
      </c>
      <c r="D43" s="282" t="s">
        <v>467</v>
      </c>
      <c r="E43" s="283" t="s">
        <v>461</v>
      </c>
      <c r="F43" s="284">
        <v>6115</v>
      </c>
      <c r="G43" s="285">
        <v>1071326642</v>
      </c>
    </row>
    <row r="44" spans="1:7">
      <c r="A44" s="282">
        <v>4</v>
      </c>
      <c r="B44" s="282">
        <v>800</v>
      </c>
      <c r="C44" s="282" t="s">
        <v>466</v>
      </c>
      <c r="D44" s="282" t="s">
        <v>467</v>
      </c>
      <c r="E44" s="283" t="s">
        <v>469</v>
      </c>
      <c r="F44" s="284">
        <v>6151</v>
      </c>
      <c r="G44" s="285">
        <v>16848000</v>
      </c>
    </row>
    <row r="45" spans="1:7">
      <c r="A45" s="282">
        <v>4</v>
      </c>
      <c r="B45" s="282">
        <v>800</v>
      </c>
      <c r="C45" s="282" t="s">
        <v>466</v>
      </c>
      <c r="D45" s="282" t="s">
        <v>467</v>
      </c>
      <c r="E45" s="283" t="s">
        <v>469</v>
      </c>
      <c r="F45" s="284">
        <v>6157</v>
      </c>
      <c r="G45" s="285">
        <v>17700000</v>
      </c>
    </row>
    <row r="46" spans="1:7">
      <c r="A46" s="282">
        <v>4</v>
      </c>
      <c r="B46" s="282">
        <v>800</v>
      </c>
      <c r="C46" s="282" t="s">
        <v>466</v>
      </c>
      <c r="D46" s="282" t="s">
        <v>467</v>
      </c>
      <c r="E46" s="283" t="s">
        <v>470</v>
      </c>
      <c r="F46" s="284">
        <v>6201</v>
      </c>
      <c r="G46" s="285">
        <v>747408000</v>
      </c>
    </row>
    <row r="47" spans="1:7">
      <c r="A47" s="282">
        <v>4</v>
      </c>
      <c r="B47" s="282">
        <v>800</v>
      </c>
      <c r="C47" s="282" t="s">
        <v>466</v>
      </c>
      <c r="D47" s="282" t="s">
        <v>467</v>
      </c>
      <c r="E47" s="283" t="s">
        <v>470</v>
      </c>
      <c r="F47" s="284">
        <v>6249</v>
      </c>
      <c r="G47" s="285">
        <v>88740000</v>
      </c>
    </row>
    <row r="48" spans="1:7">
      <c r="A48" s="282">
        <v>4</v>
      </c>
      <c r="B48" s="282">
        <v>800</v>
      </c>
      <c r="C48" s="282" t="s">
        <v>466</v>
      </c>
      <c r="D48" s="282" t="s">
        <v>467</v>
      </c>
      <c r="E48" s="283" t="s">
        <v>471</v>
      </c>
      <c r="F48" s="284">
        <v>6299</v>
      </c>
      <c r="G48" s="285">
        <v>1011946000</v>
      </c>
    </row>
    <row r="49" spans="1:7">
      <c r="A49" s="282">
        <v>4</v>
      </c>
      <c r="B49" s="282">
        <v>800</v>
      </c>
      <c r="C49" s="282" t="s">
        <v>466</v>
      </c>
      <c r="D49" s="282" t="s">
        <v>467</v>
      </c>
      <c r="E49" s="283" t="s">
        <v>472</v>
      </c>
      <c r="F49" s="284">
        <v>6301</v>
      </c>
      <c r="G49" s="285">
        <v>1585977824</v>
      </c>
    </row>
    <row r="50" spans="1:7">
      <c r="A50" s="282">
        <v>4</v>
      </c>
      <c r="B50" s="282">
        <v>800</v>
      </c>
      <c r="C50" s="282" t="s">
        <v>466</v>
      </c>
      <c r="D50" s="282" t="s">
        <v>467</v>
      </c>
      <c r="E50" s="283" t="s">
        <v>472</v>
      </c>
      <c r="F50" s="284">
        <v>6302</v>
      </c>
      <c r="G50" s="285">
        <v>268698388</v>
      </c>
    </row>
    <row r="51" spans="1:7">
      <c r="A51" s="282">
        <v>4</v>
      </c>
      <c r="B51" s="282">
        <v>800</v>
      </c>
      <c r="C51" s="282" t="s">
        <v>466</v>
      </c>
      <c r="D51" s="282" t="s">
        <v>467</v>
      </c>
      <c r="E51" s="283" t="s">
        <v>472</v>
      </c>
      <c r="F51" s="284">
        <v>6303</v>
      </c>
      <c r="G51" s="285">
        <v>75305842</v>
      </c>
    </row>
    <row r="52" spans="1:7">
      <c r="A52" s="282">
        <v>4</v>
      </c>
      <c r="B52" s="282">
        <v>800</v>
      </c>
      <c r="C52" s="282" t="s">
        <v>466</v>
      </c>
      <c r="D52" s="282" t="s">
        <v>467</v>
      </c>
      <c r="E52" s="283" t="s">
        <v>472</v>
      </c>
      <c r="F52" s="284">
        <v>6304</v>
      </c>
      <c r="G52" s="285">
        <v>89293393</v>
      </c>
    </row>
    <row r="53" spans="1:7">
      <c r="A53" s="282">
        <v>4</v>
      </c>
      <c r="B53" s="282">
        <v>800</v>
      </c>
      <c r="C53" s="282" t="s">
        <v>466</v>
      </c>
      <c r="D53" s="282" t="s">
        <v>467</v>
      </c>
      <c r="E53" s="283" t="s">
        <v>462</v>
      </c>
      <c r="F53" s="284">
        <v>6401</v>
      </c>
      <c r="G53" s="285">
        <v>43360000</v>
      </c>
    </row>
    <row r="54" spans="1:7">
      <c r="A54" s="282">
        <v>4</v>
      </c>
      <c r="B54" s="282">
        <v>800</v>
      </c>
      <c r="C54" s="282" t="s">
        <v>466</v>
      </c>
      <c r="D54" s="282" t="s">
        <v>467</v>
      </c>
      <c r="E54" s="283" t="s">
        <v>462</v>
      </c>
      <c r="F54" s="284">
        <v>6449</v>
      </c>
      <c r="G54" s="285">
        <v>21060000</v>
      </c>
    </row>
    <row r="55" spans="1:7">
      <c r="A55" s="282">
        <v>4</v>
      </c>
      <c r="B55" s="282">
        <v>800</v>
      </c>
      <c r="C55" s="282" t="s">
        <v>466</v>
      </c>
      <c r="D55" s="282" t="s">
        <v>467</v>
      </c>
      <c r="E55" s="283" t="s">
        <v>465</v>
      </c>
      <c r="F55" s="284">
        <v>6501</v>
      </c>
      <c r="G55" s="285">
        <v>102152098</v>
      </c>
    </row>
    <row r="56" spans="1:7">
      <c r="A56" s="282">
        <v>4</v>
      </c>
      <c r="B56" s="282">
        <v>800</v>
      </c>
      <c r="C56" s="282" t="s">
        <v>466</v>
      </c>
      <c r="D56" s="282" t="s">
        <v>467</v>
      </c>
      <c r="E56" s="287">
        <v>6500</v>
      </c>
      <c r="F56" s="284">
        <v>6504</v>
      </c>
      <c r="G56" s="285">
        <v>5625000</v>
      </c>
    </row>
    <row r="57" spans="1:7">
      <c r="A57" s="282">
        <v>4</v>
      </c>
      <c r="B57" s="282">
        <v>800</v>
      </c>
      <c r="C57" s="282" t="s">
        <v>466</v>
      </c>
      <c r="D57" s="282" t="s">
        <v>467</v>
      </c>
      <c r="E57" s="284">
        <v>6550</v>
      </c>
      <c r="F57" s="284">
        <v>6551</v>
      </c>
      <c r="G57" s="285">
        <v>138186000</v>
      </c>
    </row>
    <row r="58" spans="1:7">
      <c r="A58" s="282">
        <v>4</v>
      </c>
      <c r="B58" s="282">
        <v>800</v>
      </c>
      <c r="C58" s="282" t="s">
        <v>466</v>
      </c>
      <c r="D58" s="282" t="s">
        <v>467</v>
      </c>
      <c r="E58" s="284">
        <v>6550</v>
      </c>
      <c r="F58" s="284">
        <v>6552</v>
      </c>
      <c r="G58" s="285">
        <v>162266000</v>
      </c>
    </row>
    <row r="59" spans="1:7">
      <c r="A59" s="282">
        <v>4</v>
      </c>
      <c r="B59" s="282">
        <v>800</v>
      </c>
      <c r="C59" s="282" t="s">
        <v>466</v>
      </c>
      <c r="D59" s="282" t="s">
        <v>467</v>
      </c>
      <c r="E59" s="284">
        <v>6550</v>
      </c>
      <c r="F59" s="284">
        <v>6553</v>
      </c>
      <c r="G59" s="285">
        <v>37600000</v>
      </c>
    </row>
    <row r="60" spans="1:7">
      <c r="A60" s="282">
        <v>4</v>
      </c>
      <c r="B60" s="282">
        <v>800</v>
      </c>
      <c r="C60" s="282" t="s">
        <v>466</v>
      </c>
      <c r="D60" s="282" t="s">
        <v>467</v>
      </c>
      <c r="E60" s="284">
        <v>6550</v>
      </c>
      <c r="F60" s="284">
        <v>6599</v>
      </c>
      <c r="G60" s="285">
        <v>512988863</v>
      </c>
    </row>
    <row r="61" spans="1:7">
      <c r="A61" s="282">
        <v>4</v>
      </c>
      <c r="B61" s="282">
        <v>800</v>
      </c>
      <c r="C61" s="282" t="s">
        <v>466</v>
      </c>
      <c r="D61" s="282" t="s">
        <v>467</v>
      </c>
      <c r="E61" s="284">
        <v>6600</v>
      </c>
      <c r="F61" s="284">
        <v>6605</v>
      </c>
      <c r="G61" s="285">
        <v>16815000</v>
      </c>
    </row>
    <row r="62" spans="1:7">
      <c r="A62" s="282">
        <v>4</v>
      </c>
      <c r="B62" s="282">
        <v>800</v>
      </c>
      <c r="C62" s="282" t="s">
        <v>466</v>
      </c>
      <c r="D62" s="282" t="s">
        <v>467</v>
      </c>
      <c r="E62" s="284">
        <v>6600</v>
      </c>
      <c r="F62" s="284">
        <v>6606</v>
      </c>
      <c r="G62" s="285">
        <v>73925593</v>
      </c>
    </row>
    <row r="63" spans="1:7">
      <c r="A63" s="282">
        <v>4</v>
      </c>
      <c r="B63" s="282">
        <v>800</v>
      </c>
      <c r="C63" s="282" t="s">
        <v>466</v>
      </c>
      <c r="D63" s="282" t="s">
        <v>467</v>
      </c>
      <c r="E63" s="284">
        <v>6600</v>
      </c>
      <c r="F63" s="284">
        <v>6608</v>
      </c>
      <c r="G63" s="285">
        <v>12958200</v>
      </c>
    </row>
    <row r="64" spans="1:7">
      <c r="A64" s="282">
        <v>4</v>
      </c>
      <c r="B64" s="282">
        <v>800</v>
      </c>
      <c r="C64" s="282" t="s">
        <v>466</v>
      </c>
      <c r="D64" s="282" t="s">
        <v>467</v>
      </c>
      <c r="E64" s="284">
        <v>6600</v>
      </c>
      <c r="F64" s="284">
        <v>6649</v>
      </c>
      <c r="G64" s="285">
        <v>17216000</v>
      </c>
    </row>
    <row r="65" spans="1:7">
      <c r="A65" s="282">
        <v>4</v>
      </c>
      <c r="B65" s="282">
        <v>800</v>
      </c>
      <c r="C65" s="282" t="s">
        <v>466</v>
      </c>
      <c r="D65" s="282" t="s">
        <v>467</v>
      </c>
      <c r="E65" s="284">
        <v>6700</v>
      </c>
      <c r="F65" s="284">
        <v>6701</v>
      </c>
      <c r="G65" s="285">
        <v>4268000</v>
      </c>
    </row>
    <row r="66" spans="1:7">
      <c r="A66" s="282">
        <v>4</v>
      </c>
      <c r="B66" s="282">
        <v>800</v>
      </c>
      <c r="C66" s="282" t="s">
        <v>466</v>
      </c>
      <c r="D66" s="282" t="s">
        <v>467</v>
      </c>
      <c r="E66" s="284">
        <v>6700</v>
      </c>
      <c r="F66" s="284">
        <v>6702</v>
      </c>
      <c r="G66" s="285">
        <v>3650000</v>
      </c>
    </row>
    <row r="67" spans="1:7">
      <c r="A67" s="282">
        <v>4</v>
      </c>
      <c r="B67" s="282">
        <v>800</v>
      </c>
      <c r="C67" s="282" t="s">
        <v>466</v>
      </c>
      <c r="D67" s="282" t="s">
        <v>467</v>
      </c>
      <c r="E67" s="284">
        <v>6700</v>
      </c>
      <c r="F67" s="284">
        <v>6703</v>
      </c>
      <c r="G67" s="285">
        <v>3300000</v>
      </c>
    </row>
    <row r="68" spans="1:7">
      <c r="A68" s="282">
        <v>4</v>
      </c>
      <c r="B68" s="282">
        <v>800</v>
      </c>
      <c r="C68" s="282" t="s">
        <v>466</v>
      </c>
      <c r="D68" s="282" t="s">
        <v>467</v>
      </c>
      <c r="E68" s="284">
        <v>6700</v>
      </c>
      <c r="F68" s="284">
        <v>6704</v>
      </c>
      <c r="G68" s="285">
        <v>124850000</v>
      </c>
    </row>
    <row r="69" spans="1:7">
      <c r="A69" s="282">
        <v>4</v>
      </c>
      <c r="B69" s="282">
        <v>800</v>
      </c>
      <c r="C69" s="282" t="s">
        <v>466</v>
      </c>
      <c r="D69" s="282" t="s">
        <v>467</v>
      </c>
      <c r="E69" s="284">
        <v>6750</v>
      </c>
      <c r="F69" s="284">
        <v>6751</v>
      </c>
      <c r="G69" s="285">
        <v>1500000</v>
      </c>
    </row>
    <row r="70" spans="1:7">
      <c r="A70" s="282">
        <v>4</v>
      </c>
      <c r="B70" s="282">
        <v>800</v>
      </c>
      <c r="C70" s="282" t="s">
        <v>466</v>
      </c>
      <c r="D70" s="282" t="s">
        <v>467</v>
      </c>
      <c r="E70" s="284">
        <v>6750</v>
      </c>
      <c r="F70" s="284">
        <v>6757</v>
      </c>
      <c r="G70" s="285">
        <v>246700000</v>
      </c>
    </row>
    <row r="71" spans="1:7">
      <c r="A71" s="282">
        <v>4</v>
      </c>
      <c r="B71" s="282">
        <v>800</v>
      </c>
      <c r="C71" s="282" t="s">
        <v>466</v>
      </c>
      <c r="D71" s="282" t="s">
        <v>467</v>
      </c>
      <c r="E71" s="284">
        <v>6750</v>
      </c>
      <c r="F71" s="284">
        <v>6799</v>
      </c>
      <c r="G71" s="285">
        <v>139132000</v>
      </c>
    </row>
    <row r="72" spans="1:7">
      <c r="A72" s="282">
        <v>4</v>
      </c>
      <c r="B72" s="282">
        <v>800</v>
      </c>
      <c r="C72" s="282" t="s">
        <v>466</v>
      </c>
      <c r="D72" s="282" t="s">
        <v>467</v>
      </c>
      <c r="E72" s="284">
        <v>6900</v>
      </c>
      <c r="F72" s="284">
        <v>6907</v>
      </c>
      <c r="G72" s="285">
        <v>2291392000</v>
      </c>
    </row>
    <row r="73" spans="1:7">
      <c r="A73" s="282">
        <v>4</v>
      </c>
      <c r="B73" s="282">
        <v>800</v>
      </c>
      <c r="C73" s="282" t="s">
        <v>466</v>
      </c>
      <c r="D73" s="282" t="s">
        <v>467</v>
      </c>
      <c r="E73" s="284">
        <v>6900</v>
      </c>
      <c r="F73" s="284">
        <v>6912</v>
      </c>
      <c r="G73" s="285">
        <v>58441492</v>
      </c>
    </row>
    <row r="74" spans="1:7">
      <c r="A74" s="282">
        <v>4</v>
      </c>
      <c r="B74" s="282">
        <v>800</v>
      </c>
      <c r="C74" s="282" t="s">
        <v>466</v>
      </c>
      <c r="D74" s="282" t="s">
        <v>467</v>
      </c>
      <c r="E74" s="284">
        <v>6900</v>
      </c>
      <c r="F74" s="284">
        <v>6913</v>
      </c>
      <c r="G74" s="285">
        <v>13980000</v>
      </c>
    </row>
    <row r="75" spans="1:7">
      <c r="A75" s="282">
        <v>4</v>
      </c>
      <c r="B75" s="282">
        <v>800</v>
      </c>
      <c r="C75" s="282" t="s">
        <v>466</v>
      </c>
      <c r="D75" s="282" t="s">
        <v>467</v>
      </c>
      <c r="E75" s="284">
        <v>6900</v>
      </c>
      <c r="F75" s="284">
        <v>6921</v>
      </c>
      <c r="G75" s="285">
        <v>160707000</v>
      </c>
    </row>
    <row r="76" spans="1:7">
      <c r="A76" s="282">
        <v>4</v>
      </c>
      <c r="B76" s="282">
        <v>800</v>
      </c>
      <c r="C76" s="282" t="s">
        <v>466</v>
      </c>
      <c r="D76" s="282" t="s">
        <v>467</v>
      </c>
      <c r="E76" s="284">
        <v>6900</v>
      </c>
      <c r="F76" s="284">
        <v>6949</v>
      </c>
      <c r="G76" s="285">
        <v>159118940</v>
      </c>
    </row>
    <row r="77" spans="1:7">
      <c r="A77" s="282">
        <v>4</v>
      </c>
      <c r="B77" s="282">
        <v>800</v>
      </c>
      <c r="C77" s="282" t="s">
        <v>466</v>
      </c>
      <c r="D77" s="282" t="s">
        <v>467</v>
      </c>
      <c r="E77" s="284">
        <v>6950</v>
      </c>
      <c r="F77" s="284">
        <v>6955</v>
      </c>
      <c r="G77" s="285">
        <v>13900000</v>
      </c>
    </row>
    <row r="78" spans="1:7">
      <c r="A78" s="282">
        <v>4</v>
      </c>
      <c r="B78" s="282">
        <v>800</v>
      </c>
      <c r="C78" s="282" t="s">
        <v>466</v>
      </c>
      <c r="D78" s="282" t="s">
        <v>467</v>
      </c>
      <c r="E78" s="284">
        <v>6950</v>
      </c>
      <c r="F78" s="284">
        <v>6956</v>
      </c>
      <c r="G78" s="285">
        <v>39380000</v>
      </c>
    </row>
    <row r="79" spans="1:7">
      <c r="A79" s="282">
        <v>4</v>
      </c>
      <c r="B79" s="282">
        <v>800</v>
      </c>
      <c r="C79" s="282" t="s">
        <v>466</v>
      </c>
      <c r="D79" s="282" t="s">
        <v>467</v>
      </c>
      <c r="E79" s="284">
        <v>6950</v>
      </c>
      <c r="F79" s="284">
        <v>6999</v>
      </c>
      <c r="G79" s="285">
        <v>65210000</v>
      </c>
    </row>
    <row r="80" spans="1:7">
      <c r="A80" s="282">
        <v>4</v>
      </c>
      <c r="B80" s="282">
        <v>800</v>
      </c>
      <c r="C80" s="282" t="s">
        <v>466</v>
      </c>
      <c r="D80" s="282" t="s">
        <v>467</v>
      </c>
      <c r="E80" s="284">
        <v>7000</v>
      </c>
      <c r="F80" s="284">
        <v>7001</v>
      </c>
      <c r="G80" s="285">
        <v>525897000</v>
      </c>
    </row>
    <row r="81" spans="1:7">
      <c r="A81" s="282">
        <v>4</v>
      </c>
      <c r="B81" s="282">
        <v>800</v>
      </c>
      <c r="C81" s="282" t="s">
        <v>466</v>
      </c>
      <c r="D81" s="282" t="s">
        <v>467</v>
      </c>
      <c r="E81" s="284">
        <v>7000</v>
      </c>
      <c r="F81" s="284">
        <v>7004</v>
      </c>
      <c r="G81" s="285">
        <v>5650000</v>
      </c>
    </row>
    <row r="82" spans="1:7">
      <c r="A82" s="282">
        <v>4</v>
      </c>
      <c r="B82" s="282">
        <v>800</v>
      </c>
      <c r="C82" s="282" t="s">
        <v>466</v>
      </c>
      <c r="D82" s="282" t="s">
        <v>467</v>
      </c>
      <c r="E82" s="284">
        <v>7000</v>
      </c>
      <c r="F82" s="284">
        <v>7012</v>
      </c>
      <c r="G82" s="285">
        <v>42949000</v>
      </c>
    </row>
    <row r="83" spans="1:7">
      <c r="A83" s="282">
        <v>4</v>
      </c>
      <c r="B83" s="282">
        <v>800</v>
      </c>
      <c r="C83" s="282" t="s">
        <v>466</v>
      </c>
      <c r="D83" s="282" t="s">
        <v>467</v>
      </c>
      <c r="E83" s="284">
        <v>7000</v>
      </c>
      <c r="F83" s="284">
        <v>7049</v>
      </c>
      <c r="G83" s="285">
        <v>13010000</v>
      </c>
    </row>
    <row r="84" spans="1:7">
      <c r="A84" s="282">
        <v>4</v>
      </c>
      <c r="B84" s="282">
        <v>800</v>
      </c>
      <c r="C84" s="282" t="s">
        <v>466</v>
      </c>
      <c r="D84" s="282" t="s">
        <v>467</v>
      </c>
      <c r="E84" s="284">
        <v>7050</v>
      </c>
      <c r="F84" s="284">
        <v>7053</v>
      </c>
      <c r="G84" s="285">
        <v>21500000</v>
      </c>
    </row>
    <row r="85" spans="1:7">
      <c r="A85" s="282">
        <v>4</v>
      </c>
      <c r="B85" s="282">
        <v>800</v>
      </c>
      <c r="C85" s="282" t="s">
        <v>466</v>
      </c>
      <c r="D85" s="282" t="s">
        <v>467</v>
      </c>
      <c r="E85" s="286" t="s">
        <v>110</v>
      </c>
      <c r="F85" s="284">
        <v>7756</v>
      </c>
      <c r="G85" s="285">
        <v>32305000</v>
      </c>
    </row>
    <row r="86" spans="1:7">
      <c r="A86" s="282">
        <v>4</v>
      </c>
      <c r="B86" s="282">
        <v>800</v>
      </c>
      <c r="C86" s="282" t="s">
        <v>466</v>
      </c>
      <c r="D86" s="282" t="s">
        <v>467</v>
      </c>
      <c r="E86" s="284">
        <v>7750</v>
      </c>
      <c r="F86" s="284">
        <v>7761</v>
      </c>
      <c r="G86" s="285">
        <v>92450000</v>
      </c>
    </row>
    <row r="87" spans="1:7">
      <c r="A87" s="282">
        <v>4</v>
      </c>
      <c r="B87" s="282">
        <v>800</v>
      </c>
      <c r="C87" s="282" t="s">
        <v>466</v>
      </c>
      <c r="D87" s="282" t="s">
        <v>467</v>
      </c>
      <c r="E87" s="284">
        <v>7750</v>
      </c>
      <c r="F87" s="284">
        <v>7766</v>
      </c>
      <c r="G87" s="285">
        <v>119900000</v>
      </c>
    </row>
    <row r="88" spans="1:7">
      <c r="A88" s="282">
        <v>4</v>
      </c>
      <c r="B88" s="282">
        <v>800</v>
      </c>
      <c r="C88" s="282" t="s">
        <v>466</v>
      </c>
      <c r="D88" s="282" t="s">
        <v>467</v>
      </c>
      <c r="E88" s="284">
        <v>7750</v>
      </c>
      <c r="F88" s="284">
        <v>7799</v>
      </c>
      <c r="G88" s="285">
        <v>344668000</v>
      </c>
    </row>
    <row r="89" spans="1:7">
      <c r="A89" s="282">
        <v>4</v>
      </c>
      <c r="B89" s="282">
        <v>800</v>
      </c>
      <c r="C89" s="282" t="s">
        <v>466</v>
      </c>
      <c r="D89" s="283" t="s">
        <v>473</v>
      </c>
      <c r="E89" s="284">
        <v>6000</v>
      </c>
      <c r="F89" s="284">
        <v>6001</v>
      </c>
      <c r="G89" s="285">
        <v>9888466874</v>
      </c>
    </row>
    <row r="90" spans="1:7">
      <c r="A90" s="282">
        <v>4</v>
      </c>
      <c r="B90" s="282">
        <v>800</v>
      </c>
      <c r="C90" s="282" t="s">
        <v>466</v>
      </c>
      <c r="D90" s="282" t="s">
        <v>473</v>
      </c>
      <c r="E90" s="284">
        <v>6050</v>
      </c>
      <c r="F90" s="284">
        <v>6051</v>
      </c>
      <c r="G90" s="285">
        <v>56077000</v>
      </c>
    </row>
    <row r="91" spans="1:7">
      <c r="A91" s="282">
        <v>4</v>
      </c>
      <c r="B91" s="282">
        <v>800</v>
      </c>
      <c r="C91" s="282" t="s">
        <v>466</v>
      </c>
      <c r="D91" s="282" t="s">
        <v>473</v>
      </c>
      <c r="E91" s="284">
        <v>6100</v>
      </c>
      <c r="F91" s="284">
        <v>6101</v>
      </c>
      <c r="G91" s="285">
        <v>173204740</v>
      </c>
    </row>
    <row r="92" spans="1:7">
      <c r="A92" s="282">
        <v>4</v>
      </c>
      <c r="B92" s="282">
        <v>800</v>
      </c>
      <c r="C92" s="282" t="s">
        <v>466</v>
      </c>
      <c r="D92" s="282" t="s">
        <v>473</v>
      </c>
      <c r="E92" s="284">
        <v>6100</v>
      </c>
      <c r="F92" s="284">
        <v>6102</v>
      </c>
      <c r="G92" s="285">
        <v>753948000</v>
      </c>
    </row>
    <row r="93" spans="1:7">
      <c r="A93" s="282">
        <v>4</v>
      </c>
      <c r="B93" s="282">
        <v>800</v>
      </c>
      <c r="C93" s="282" t="s">
        <v>466</v>
      </c>
      <c r="D93" s="282" t="s">
        <v>473</v>
      </c>
      <c r="E93" s="284">
        <v>6100</v>
      </c>
      <c r="F93" s="284">
        <v>6105</v>
      </c>
      <c r="G93" s="285">
        <v>208200948</v>
      </c>
    </row>
    <row r="94" spans="1:7">
      <c r="A94" s="282">
        <v>4</v>
      </c>
      <c r="B94" s="282">
        <v>800</v>
      </c>
      <c r="C94" s="282" t="s">
        <v>466</v>
      </c>
      <c r="D94" s="282" t="s">
        <v>473</v>
      </c>
      <c r="E94" s="284">
        <v>6100</v>
      </c>
      <c r="F94" s="284">
        <v>6107</v>
      </c>
      <c r="G94" s="285">
        <v>24804000</v>
      </c>
    </row>
    <row r="95" spans="1:7">
      <c r="A95" s="282">
        <v>4</v>
      </c>
      <c r="B95" s="282">
        <v>800</v>
      </c>
      <c r="C95" s="282" t="s">
        <v>466</v>
      </c>
      <c r="D95" s="282" t="s">
        <v>473</v>
      </c>
      <c r="E95" s="284">
        <v>6100</v>
      </c>
      <c r="F95" s="284">
        <v>6112</v>
      </c>
      <c r="G95" s="285">
        <v>3431090140</v>
      </c>
    </row>
    <row r="96" spans="1:7">
      <c r="A96" s="282">
        <v>4</v>
      </c>
      <c r="B96" s="282">
        <v>800</v>
      </c>
      <c r="C96" s="282" t="s">
        <v>466</v>
      </c>
      <c r="D96" s="282" t="s">
        <v>473</v>
      </c>
      <c r="E96" s="284">
        <v>6100</v>
      </c>
      <c r="F96" s="284">
        <v>6113</v>
      </c>
      <c r="G96" s="285">
        <v>48214000</v>
      </c>
    </row>
    <row r="97" spans="1:7">
      <c r="A97" s="282">
        <v>4</v>
      </c>
      <c r="B97" s="282">
        <v>800</v>
      </c>
      <c r="C97" s="282" t="s">
        <v>466</v>
      </c>
      <c r="D97" s="282" t="s">
        <v>473</v>
      </c>
      <c r="E97" s="284">
        <v>6100</v>
      </c>
      <c r="F97" s="284">
        <v>6115</v>
      </c>
      <c r="G97" s="285">
        <v>1804484625</v>
      </c>
    </row>
    <row r="98" spans="1:7">
      <c r="A98" s="282">
        <v>4</v>
      </c>
      <c r="B98" s="282">
        <v>800</v>
      </c>
      <c r="C98" s="282" t="s">
        <v>466</v>
      </c>
      <c r="D98" s="282" t="s">
        <v>473</v>
      </c>
      <c r="E98" s="284">
        <v>6150</v>
      </c>
      <c r="F98" s="284">
        <v>6151</v>
      </c>
      <c r="G98" s="285">
        <v>37440000</v>
      </c>
    </row>
    <row r="99" spans="1:7">
      <c r="A99" s="282">
        <v>4</v>
      </c>
      <c r="B99" s="282">
        <v>800</v>
      </c>
      <c r="C99" s="282" t="s">
        <v>466</v>
      </c>
      <c r="D99" s="282" t="s">
        <v>473</v>
      </c>
      <c r="E99" s="284">
        <v>6150</v>
      </c>
      <c r="F99" s="284">
        <v>6157</v>
      </c>
      <c r="G99" s="285">
        <v>49500000</v>
      </c>
    </row>
    <row r="100" spans="1:7">
      <c r="A100" s="282">
        <v>4</v>
      </c>
      <c r="B100" s="282">
        <v>800</v>
      </c>
      <c r="C100" s="282" t="s">
        <v>466</v>
      </c>
      <c r="D100" s="282" t="s">
        <v>473</v>
      </c>
      <c r="E100" s="284">
        <v>6200</v>
      </c>
      <c r="F100" s="284">
        <v>6201</v>
      </c>
      <c r="G100" s="285">
        <v>956282000</v>
      </c>
    </row>
    <row r="101" spans="1:7">
      <c r="A101" s="282">
        <v>4</v>
      </c>
      <c r="B101" s="282">
        <v>800</v>
      </c>
      <c r="C101" s="282" t="s">
        <v>466</v>
      </c>
      <c r="D101" s="282" t="s">
        <v>473</v>
      </c>
      <c r="E101" s="284">
        <v>6200</v>
      </c>
      <c r="F101" s="284">
        <v>6202</v>
      </c>
      <c r="G101" s="285">
        <v>11000000</v>
      </c>
    </row>
    <row r="102" spans="1:7">
      <c r="A102" s="282">
        <v>4</v>
      </c>
      <c r="B102" s="282">
        <v>800</v>
      </c>
      <c r="C102" s="282" t="s">
        <v>466</v>
      </c>
      <c r="D102" s="282" t="s">
        <v>473</v>
      </c>
      <c r="E102" s="284">
        <v>6200</v>
      </c>
      <c r="F102" s="284">
        <v>6249</v>
      </c>
      <c r="G102" s="285">
        <v>108446000</v>
      </c>
    </row>
    <row r="103" spans="1:7">
      <c r="A103" s="282">
        <v>4</v>
      </c>
      <c r="B103" s="282">
        <v>800</v>
      </c>
      <c r="C103" s="282" t="s">
        <v>466</v>
      </c>
      <c r="D103" s="282" t="s">
        <v>473</v>
      </c>
      <c r="E103" s="284">
        <v>6250</v>
      </c>
      <c r="F103" s="284">
        <v>6299</v>
      </c>
      <c r="G103" s="285">
        <v>832789000</v>
      </c>
    </row>
    <row r="104" spans="1:7">
      <c r="A104" s="282">
        <v>4</v>
      </c>
      <c r="B104" s="282">
        <v>800</v>
      </c>
      <c r="C104" s="282" t="s">
        <v>466</v>
      </c>
      <c r="D104" s="282" t="s">
        <v>473</v>
      </c>
      <c r="E104" s="284">
        <v>6300</v>
      </c>
      <c r="F104" s="284">
        <v>6301</v>
      </c>
      <c r="G104" s="285">
        <v>2085687372</v>
      </c>
    </row>
    <row r="105" spans="1:7">
      <c r="A105" s="282">
        <v>4</v>
      </c>
      <c r="B105" s="282">
        <v>800</v>
      </c>
      <c r="C105" s="282" t="s">
        <v>466</v>
      </c>
      <c r="D105" s="282" t="s">
        <v>473</v>
      </c>
      <c r="E105" s="284">
        <v>6300</v>
      </c>
      <c r="F105" s="284">
        <v>6302</v>
      </c>
      <c r="G105" s="285">
        <v>357353901</v>
      </c>
    </row>
    <row r="106" spans="1:7">
      <c r="A106" s="282">
        <v>4</v>
      </c>
      <c r="B106" s="282">
        <v>800</v>
      </c>
      <c r="C106" s="282" t="s">
        <v>466</v>
      </c>
      <c r="D106" s="282" t="s">
        <v>473</v>
      </c>
      <c r="E106" s="284">
        <v>6300</v>
      </c>
      <c r="F106" s="284">
        <v>6303</v>
      </c>
      <c r="G106" s="285">
        <v>99658943</v>
      </c>
    </row>
    <row r="107" spans="1:7">
      <c r="A107" s="282">
        <v>4</v>
      </c>
      <c r="B107" s="282">
        <v>800</v>
      </c>
      <c r="C107" s="282" t="s">
        <v>466</v>
      </c>
      <c r="D107" s="282" t="s">
        <v>473</v>
      </c>
      <c r="E107" s="284">
        <v>6300</v>
      </c>
      <c r="F107" s="284">
        <v>6304</v>
      </c>
      <c r="G107" s="285">
        <v>119116865</v>
      </c>
    </row>
    <row r="108" spans="1:7">
      <c r="A108" s="282">
        <v>4</v>
      </c>
      <c r="B108" s="282">
        <v>800</v>
      </c>
      <c r="C108" s="282" t="s">
        <v>466</v>
      </c>
      <c r="D108" s="282" t="s">
        <v>473</v>
      </c>
      <c r="E108" s="284">
        <v>6400</v>
      </c>
      <c r="F108" s="284">
        <v>6449</v>
      </c>
      <c r="G108" s="285">
        <v>94267000</v>
      </c>
    </row>
    <row r="109" spans="1:7">
      <c r="A109" s="282">
        <v>4</v>
      </c>
      <c r="B109" s="282">
        <v>800</v>
      </c>
      <c r="C109" s="282" t="s">
        <v>466</v>
      </c>
      <c r="D109" s="282" t="s">
        <v>473</v>
      </c>
      <c r="E109" s="284">
        <v>6500</v>
      </c>
      <c r="F109" s="284">
        <v>6501</v>
      </c>
      <c r="G109" s="285">
        <v>87980882</v>
      </c>
    </row>
    <row r="110" spans="1:7">
      <c r="A110" s="282">
        <v>4</v>
      </c>
      <c r="B110" s="282">
        <v>800</v>
      </c>
      <c r="C110" s="282" t="s">
        <v>466</v>
      </c>
      <c r="D110" s="282" t="s">
        <v>473</v>
      </c>
      <c r="E110" s="284">
        <v>6500</v>
      </c>
      <c r="F110" s="284">
        <v>6504</v>
      </c>
      <c r="G110" s="285">
        <v>3384000</v>
      </c>
    </row>
    <row r="111" spans="1:7">
      <c r="A111" s="282">
        <v>4</v>
      </c>
      <c r="B111" s="282">
        <v>800</v>
      </c>
      <c r="C111" s="282" t="s">
        <v>466</v>
      </c>
      <c r="D111" s="282" t="s">
        <v>473</v>
      </c>
      <c r="E111" s="284">
        <v>6550</v>
      </c>
      <c r="F111" s="284">
        <v>6551</v>
      </c>
      <c r="G111" s="285">
        <v>123207000</v>
      </c>
    </row>
    <row r="112" spans="1:7">
      <c r="A112" s="282">
        <v>4</v>
      </c>
      <c r="B112" s="282">
        <v>800</v>
      </c>
      <c r="C112" s="282" t="s">
        <v>466</v>
      </c>
      <c r="D112" s="282" t="s">
        <v>473</v>
      </c>
      <c r="E112" s="284">
        <v>6550</v>
      </c>
      <c r="F112" s="284">
        <v>6552</v>
      </c>
      <c r="G112" s="285">
        <v>132458000</v>
      </c>
    </row>
    <row r="113" spans="1:7">
      <c r="A113" s="282">
        <v>4</v>
      </c>
      <c r="B113" s="282">
        <v>800</v>
      </c>
      <c r="C113" s="282" t="s">
        <v>466</v>
      </c>
      <c r="D113" s="282" t="s">
        <v>473</v>
      </c>
      <c r="E113" s="284">
        <v>6550</v>
      </c>
      <c r="F113" s="284">
        <v>6553</v>
      </c>
      <c r="G113" s="285">
        <v>43450000</v>
      </c>
    </row>
    <row r="114" spans="1:7">
      <c r="A114" s="282">
        <v>4</v>
      </c>
      <c r="B114" s="282">
        <v>800</v>
      </c>
      <c r="C114" s="282" t="s">
        <v>466</v>
      </c>
      <c r="D114" s="282" t="s">
        <v>473</v>
      </c>
      <c r="E114" s="284">
        <v>6550</v>
      </c>
      <c r="F114" s="284">
        <v>6599</v>
      </c>
      <c r="G114" s="285">
        <v>687606593</v>
      </c>
    </row>
    <row r="115" spans="1:7">
      <c r="A115" s="282">
        <v>4</v>
      </c>
      <c r="B115" s="282">
        <v>800</v>
      </c>
      <c r="C115" s="282" t="s">
        <v>466</v>
      </c>
      <c r="D115" s="282" t="s">
        <v>473</v>
      </c>
      <c r="E115" s="284">
        <v>6600</v>
      </c>
      <c r="F115" s="284">
        <v>6605</v>
      </c>
      <c r="G115" s="285">
        <v>24460322</v>
      </c>
    </row>
    <row r="116" spans="1:7">
      <c r="A116" s="282">
        <v>4</v>
      </c>
      <c r="B116" s="282">
        <v>800</v>
      </c>
      <c r="C116" s="282" t="s">
        <v>466</v>
      </c>
      <c r="D116" s="282" t="s">
        <v>473</v>
      </c>
      <c r="E116" s="284">
        <v>6600</v>
      </c>
      <c r="F116" s="284">
        <v>6606</v>
      </c>
      <c r="G116" s="285">
        <v>82215000</v>
      </c>
    </row>
    <row r="117" spans="1:7">
      <c r="A117" s="282">
        <v>4</v>
      </c>
      <c r="B117" s="282">
        <v>800</v>
      </c>
      <c r="C117" s="282" t="s">
        <v>466</v>
      </c>
      <c r="D117" s="282" t="s">
        <v>473</v>
      </c>
      <c r="E117" s="284">
        <v>6600</v>
      </c>
      <c r="F117" s="284">
        <v>6608</v>
      </c>
      <c r="G117" s="285">
        <v>14067800</v>
      </c>
    </row>
    <row r="118" spans="1:7">
      <c r="A118" s="282">
        <v>4</v>
      </c>
      <c r="B118" s="282">
        <v>800</v>
      </c>
      <c r="C118" s="282" t="s">
        <v>466</v>
      </c>
      <c r="D118" s="282" t="s">
        <v>473</v>
      </c>
      <c r="E118" s="284">
        <v>6600</v>
      </c>
      <c r="F118" s="284">
        <v>6649</v>
      </c>
      <c r="G118" s="285">
        <v>10436000</v>
      </c>
    </row>
    <row r="119" spans="1:7">
      <c r="A119" s="282">
        <v>4</v>
      </c>
      <c r="B119" s="282">
        <v>800</v>
      </c>
      <c r="C119" s="282" t="s">
        <v>466</v>
      </c>
      <c r="D119" s="282" t="s">
        <v>473</v>
      </c>
      <c r="E119" s="284">
        <v>6650</v>
      </c>
      <c r="F119" s="284">
        <v>6657</v>
      </c>
      <c r="G119" s="285">
        <v>3200000</v>
      </c>
    </row>
    <row r="120" spans="1:7">
      <c r="A120" s="282">
        <v>4</v>
      </c>
      <c r="B120" s="282">
        <v>800</v>
      </c>
      <c r="C120" s="282" t="s">
        <v>466</v>
      </c>
      <c r="D120" s="282" t="s">
        <v>473</v>
      </c>
      <c r="E120" s="284">
        <v>6700</v>
      </c>
      <c r="F120" s="284">
        <v>6701</v>
      </c>
      <c r="G120" s="285">
        <v>22122000</v>
      </c>
    </row>
    <row r="121" spans="1:7">
      <c r="A121" s="282">
        <v>4</v>
      </c>
      <c r="B121" s="282">
        <v>800</v>
      </c>
      <c r="C121" s="282" t="s">
        <v>466</v>
      </c>
      <c r="D121" s="282" t="s">
        <v>473</v>
      </c>
      <c r="E121" s="284">
        <v>6700</v>
      </c>
      <c r="F121" s="284">
        <v>6702</v>
      </c>
      <c r="G121" s="285">
        <v>25450000</v>
      </c>
    </row>
    <row r="122" spans="1:7">
      <c r="A122" s="282">
        <v>4</v>
      </c>
      <c r="B122" s="282">
        <v>800</v>
      </c>
      <c r="C122" s="282" t="s">
        <v>466</v>
      </c>
      <c r="D122" s="282" t="s">
        <v>473</v>
      </c>
      <c r="E122" s="284">
        <v>6700</v>
      </c>
      <c r="F122" s="284">
        <v>6703</v>
      </c>
      <c r="G122" s="285">
        <v>9150000</v>
      </c>
    </row>
    <row r="123" spans="1:7">
      <c r="A123" s="282">
        <v>4</v>
      </c>
      <c r="B123" s="282">
        <v>800</v>
      </c>
      <c r="C123" s="282" t="s">
        <v>466</v>
      </c>
      <c r="D123" s="282" t="s">
        <v>473</v>
      </c>
      <c r="E123" s="284">
        <v>6700</v>
      </c>
      <c r="F123" s="284">
        <v>6704</v>
      </c>
      <c r="G123" s="285">
        <v>94950000</v>
      </c>
    </row>
    <row r="124" spans="1:7">
      <c r="A124" s="282">
        <v>4</v>
      </c>
      <c r="B124" s="282">
        <v>800</v>
      </c>
      <c r="C124" s="282" t="s">
        <v>466</v>
      </c>
      <c r="D124" s="282" t="s">
        <v>473</v>
      </c>
      <c r="E124" s="284">
        <v>6750</v>
      </c>
      <c r="F124" s="284">
        <v>6757</v>
      </c>
      <c r="G124" s="285">
        <v>247350000</v>
      </c>
    </row>
    <row r="125" spans="1:7">
      <c r="A125" s="282">
        <v>4</v>
      </c>
      <c r="B125" s="282">
        <v>800</v>
      </c>
      <c r="C125" s="282" t="s">
        <v>466</v>
      </c>
      <c r="D125" s="282" t="s">
        <v>473</v>
      </c>
      <c r="E125" s="284">
        <v>6750</v>
      </c>
      <c r="F125" s="284">
        <v>6799</v>
      </c>
      <c r="G125" s="285">
        <v>105008000</v>
      </c>
    </row>
    <row r="126" spans="1:7">
      <c r="A126" s="282">
        <v>4</v>
      </c>
      <c r="B126" s="282">
        <v>800</v>
      </c>
      <c r="C126" s="282" t="s">
        <v>466</v>
      </c>
      <c r="D126" s="282" t="s">
        <v>473</v>
      </c>
      <c r="E126" s="284">
        <v>6900</v>
      </c>
      <c r="F126" s="284">
        <v>6905</v>
      </c>
      <c r="G126" s="285">
        <v>2600000</v>
      </c>
    </row>
    <row r="127" spans="1:7">
      <c r="A127" s="282">
        <v>4</v>
      </c>
      <c r="B127" s="282">
        <v>800</v>
      </c>
      <c r="C127" s="282" t="s">
        <v>466</v>
      </c>
      <c r="D127" s="282" t="s">
        <v>473</v>
      </c>
      <c r="E127" s="284">
        <v>6900</v>
      </c>
      <c r="F127" s="284">
        <v>6907</v>
      </c>
      <c r="G127" s="285">
        <v>9682142060</v>
      </c>
    </row>
    <row r="128" spans="1:7">
      <c r="A128" s="282">
        <v>4</v>
      </c>
      <c r="B128" s="282">
        <v>800</v>
      </c>
      <c r="C128" s="282" t="s">
        <v>466</v>
      </c>
      <c r="D128" s="282" t="s">
        <v>473</v>
      </c>
      <c r="E128" s="284">
        <v>6900</v>
      </c>
      <c r="F128" s="284">
        <v>6912</v>
      </c>
      <c r="G128" s="285">
        <v>56231084</v>
      </c>
    </row>
    <row r="129" spans="1:7">
      <c r="A129" s="282">
        <v>4</v>
      </c>
      <c r="B129" s="282">
        <v>800</v>
      </c>
      <c r="C129" s="282" t="s">
        <v>466</v>
      </c>
      <c r="D129" s="282" t="s">
        <v>473</v>
      </c>
      <c r="E129" s="284">
        <v>6900</v>
      </c>
      <c r="F129" s="284">
        <v>6913</v>
      </c>
      <c r="G129" s="285">
        <v>91564000</v>
      </c>
    </row>
    <row r="130" spans="1:7">
      <c r="A130" s="282">
        <v>4</v>
      </c>
      <c r="B130" s="282">
        <v>800</v>
      </c>
      <c r="C130" s="282" t="s">
        <v>466</v>
      </c>
      <c r="D130" s="282" t="s">
        <v>473</v>
      </c>
      <c r="E130" s="284">
        <v>6900</v>
      </c>
      <c r="F130" s="284">
        <v>6921</v>
      </c>
      <c r="G130" s="285">
        <v>94815000</v>
      </c>
    </row>
    <row r="131" spans="1:7">
      <c r="A131" s="282">
        <v>4</v>
      </c>
      <c r="B131" s="282">
        <v>800</v>
      </c>
      <c r="C131" s="282" t="s">
        <v>466</v>
      </c>
      <c r="D131" s="282" t="s">
        <v>473</v>
      </c>
      <c r="E131" s="284">
        <v>6900</v>
      </c>
      <c r="F131" s="284">
        <v>6949</v>
      </c>
      <c r="G131" s="285">
        <v>324153000</v>
      </c>
    </row>
    <row r="132" spans="1:7">
      <c r="A132" s="282">
        <v>4</v>
      </c>
      <c r="B132" s="282">
        <v>800</v>
      </c>
      <c r="C132" s="282" t="s">
        <v>466</v>
      </c>
      <c r="D132" s="282" t="s">
        <v>473</v>
      </c>
      <c r="E132" s="284">
        <v>6950</v>
      </c>
      <c r="F132" s="284">
        <v>6954</v>
      </c>
      <c r="G132" s="285">
        <v>12500000</v>
      </c>
    </row>
    <row r="133" spans="1:7">
      <c r="A133" s="282">
        <v>4</v>
      </c>
      <c r="B133" s="282">
        <v>800</v>
      </c>
      <c r="C133" s="282" t="s">
        <v>466</v>
      </c>
      <c r="D133" s="282" t="s">
        <v>473</v>
      </c>
      <c r="E133" s="284">
        <v>6950</v>
      </c>
      <c r="F133" s="284">
        <v>6956</v>
      </c>
      <c r="G133" s="285">
        <v>61266000</v>
      </c>
    </row>
    <row r="134" spans="1:7">
      <c r="A134" s="282">
        <v>4</v>
      </c>
      <c r="B134" s="282">
        <v>800</v>
      </c>
      <c r="C134" s="282" t="s">
        <v>466</v>
      </c>
      <c r="D134" s="282" t="s">
        <v>473</v>
      </c>
      <c r="E134" s="284">
        <v>6950</v>
      </c>
      <c r="F134" s="284">
        <v>6999</v>
      </c>
      <c r="G134" s="285">
        <v>12280000</v>
      </c>
    </row>
    <row r="135" spans="1:7">
      <c r="A135" s="282">
        <v>4</v>
      </c>
      <c r="B135" s="282">
        <v>800</v>
      </c>
      <c r="C135" s="282" t="s">
        <v>466</v>
      </c>
      <c r="D135" s="282" t="s">
        <v>473</v>
      </c>
      <c r="E135" s="284">
        <v>7000</v>
      </c>
      <c r="F135" s="284">
        <v>7001</v>
      </c>
      <c r="G135" s="285">
        <v>258785560</v>
      </c>
    </row>
    <row r="136" spans="1:7">
      <c r="A136" s="282">
        <v>4</v>
      </c>
      <c r="B136" s="282">
        <v>800</v>
      </c>
      <c r="C136" s="282" t="s">
        <v>466</v>
      </c>
      <c r="D136" s="282" t="s">
        <v>473</v>
      </c>
      <c r="E136" s="284">
        <v>7000</v>
      </c>
      <c r="F136" s="284">
        <v>7004</v>
      </c>
      <c r="G136" s="285">
        <v>17578000</v>
      </c>
    </row>
    <row r="137" spans="1:7">
      <c r="A137" s="282">
        <v>4</v>
      </c>
      <c r="B137" s="282">
        <v>800</v>
      </c>
      <c r="C137" s="282" t="s">
        <v>466</v>
      </c>
      <c r="D137" s="282" t="s">
        <v>473</v>
      </c>
      <c r="E137" s="284">
        <v>7000</v>
      </c>
      <c r="F137" s="284">
        <v>7012</v>
      </c>
      <c r="G137" s="285">
        <v>35285351</v>
      </c>
    </row>
    <row r="138" spans="1:7">
      <c r="A138" s="282">
        <v>4</v>
      </c>
      <c r="B138" s="282">
        <v>800</v>
      </c>
      <c r="C138" s="282" t="s">
        <v>466</v>
      </c>
      <c r="D138" s="282" t="s">
        <v>473</v>
      </c>
      <c r="E138" s="284">
        <v>7000</v>
      </c>
      <c r="F138" s="284">
        <v>7049</v>
      </c>
      <c r="G138" s="285">
        <v>161340000</v>
      </c>
    </row>
    <row r="139" spans="1:7">
      <c r="A139" s="282">
        <v>4</v>
      </c>
      <c r="B139" s="282">
        <v>800</v>
      </c>
      <c r="C139" s="282" t="s">
        <v>466</v>
      </c>
      <c r="D139" s="282" t="s">
        <v>473</v>
      </c>
      <c r="E139" s="284">
        <v>7050</v>
      </c>
      <c r="F139" s="284">
        <v>7053</v>
      </c>
      <c r="G139" s="285">
        <v>37479000</v>
      </c>
    </row>
    <row r="140" spans="1:7">
      <c r="A140" s="282">
        <v>4</v>
      </c>
      <c r="B140" s="282">
        <v>800</v>
      </c>
      <c r="C140" s="282" t="s">
        <v>466</v>
      </c>
      <c r="D140" s="282" t="s">
        <v>473</v>
      </c>
      <c r="E140" s="284">
        <v>7750</v>
      </c>
      <c r="F140" s="284">
        <v>7756</v>
      </c>
      <c r="G140" s="285">
        <v>29505000</v>
      </c>
    </row>
    <row r="141" spans="1:7">
      <c r="A141" s="282">
        <v>4</v>
      </c>
      <c r="B141" s="282">
        <v>800</v>
      </c>
      <c r="C141" s="282" t="s">
        <v>466</v>
      </c>
      <c r="D141" s="282" t="s">
        <v>473</v>
      </c>
      <c r="E141" s="284">
        <v>7750</v>
      </c>
      <c r="F141" s="284">
        <v>7761</v>
      </c>
      <c r="G141" s="285">
        <v>48796000</v>
      </c>
    </row>
    <row r="142" spans="1:7">
      <c r="A142" s="282">
        <v>4</v>
      </c>
      <c r="B142" s="282">
        <v>800</v>
      </c>
      <c r="C142" s="282" t="s">
        <v>466</v>
      </c>
      <c r="D142" s="282" t="s">
        <v>473</v>
      </c>
      <c r="E142" s="284">
        <v>7750</v>
      </c>
      <c r="F142" s="284">
        <v>7799</v>
      </c>
      <c r="G142" s="285">
        <v>252823000</v>
      </c>
    </row>
    <row r="143" spans="1:7">
      <c r="A143" s="282">
        <v>4</v>
      </c>
      <c r="B143" s="282">
        <v>800</v>
      </c>
      <c r="C143" s="282" t="s">
        <v>466</v>
      </c>
      <c r="D143" s="283" t="s">
        <v>474</v>
      </c>
      <c r="E143" s="284">
        <v>6000</v>
      </c>
      <c r="F143" s="284">
        <v>6001</v>
      </c>
      <c r="G143" s="285">
        <v>9032285461</v>
      </c>
    </row>
    <row r="144" spans="1:7">
      <c r="A144" s="282">
        <v>4</v>
      </c>
      <c r="B144" s="282">
        <v>800</v>
      </c>
      <c r="C144" s="282" t="s">
        <v>466</v>
      </c>
      <c r="D144" s="282" t="s">
        <v>474</v>
      </c>
      <c r="E144" s="284">
        <v>6100</v>
      </c>
      <c r="F144" s="284">
        <v>6101</v>
      </c>
      <c r="G144" s="285">
        <v>137943000</v>
      </c>
    </row>
    <row r="145" spans="1:7">
      <c r="A145" s="282">
        <v>4</v>
      </c>
      <c r="B145" s="282">
        <v>800</v>
      </c>
      <c r="C145" s="282" t="s">
        <v>466</v>
      </c>
      <c r="D145" s="282" t="s">
        <v>474</v>
      </c>
      <c r="E145" s="284">
        <v>6100</v>
      </c>
      <c r="F145" s="284">
        <v>6102</v>
      </c>
      <c r="G145" s="285">
        <v>615654000</v>
      </c>
    </row>
    <row r="146" spans="1:7">
      <c r="A146" s="282">
        <v>4</v>
      </c>
      <c r="B146" s="282">
        <v>800</v>
      </c>
      <c r="C146" s="282" t="s">
        <v>466</v>
      </c>
      <c r="D146" s="282" t="s">
        <v>474</v>
      </c>
      <c r="E146" s="284">
        <v>6100</v>
      </c>
      <c r="F146" s="284">
        <v>6105</v>
      </c>
      <c r="G146" s="285">
        <v>104957288</v>
      </c>
    </row>
    <row r="147" spans="1:7">
      <c r="A147" s="282">
        <v>4</v>
      </c>
      <c r="B147" s="282">
        <v>800</v>
      </c>
      <c r="C147" s="282" t="s">
        <v>466</v>
      </c>
      <c r="D147" s="282" t="s">
        <v>474</v>
      </c>
      <c r="E147" s="284">
        <v>6100</v>
      </c>
      <c r="F147" s="284">
        <v>6107</v>
      </c>
      <c r="G147" s="285">
        <v>42120000</v>
      </c>
    </row>
    <row r="148" spans="1:7">
      <c r="A148" s="282">
        <v>4</v>
      </c>
      <c r="B148" s="282">
        <v>800</v>
      </c>
      <c r="C148" s="282" t="s">
        <v>466</v>
      </c>
      <c r="D148" s="282" t="s">
        <v>474</v>
      </c>
      <c r="E148" s="284">
        <v>6100</v>
      </c>
      <c r="F148" s="284">
        <v>6112</v>
      </c>
      <c r="G148" s="285">
        <v>2615479998</v>
      </c>
    </row>
    <row r="149" spans="1:7">
      <c r="A149" s="282">
        <v>4</v>
      </c>
      <c r="B149" s="282">
        <v>800</v>
      </c>
      <c r="C149" s="282" t="s">
        <v>466</v>
      </c>
      <c r="D149" s="282" t="s">
        <v>474</v>
      </c>
      <c r="E149" s="284">
        <v>6100</v>
      </c>
      <c r="F149" s="284">
        <v>6113</v>
      </c>
      <c r="G149" s="285">
        <v>19656000</v>
      </c>
    </row>
    <row r="150" spans="1:7">
      <c r="A150" s="282">
        <v>4</v>
      </c>
      <c r="B150" s="282">
        <v>800</v>
      </c>
      <c r="C150" s="282" t="s">
        <v>466</v>
      </c>
      <c r="D150" s="282" t="s">
        <v>474</v>
      </c>
      <c r="E150" s="284">
        <v>6100</v>
      </c>
      <c r="F150" s="284">
        <v>6115</v>
      </c>
      <c r="G150" s="285">
        <v>1693259510</v>
      </c>
    </row>
    <row r="151" spans="1:7">
      <c r="A151" s="282">
        <v>4</v>
      </c>
      <c r="B151" s="282">
        <v>800</v>
      </c>
      <c r="C151" s="282" t="s">
        <v>466</v>
      </c>
      <c r="D151" s="282" t="s">
        <v>474</v>
      </c>
      <c r="E151" s="284">
        <v>6100</v>
      </c>
      <c r="F151" s="284">
        <v>6124</v>
      </c>
      <c r="G151" s="285">
        <v>12618450</v>
      </c>
    </row>
    <row r="152" spans="1:7">
      <c r="A152" s="282">
        <v>4</v>
      </c>
      <c r="B152" s="282">
        <v>800</v>
      </c>
      <c r="C152" s="282" t="s">
        <v>466</v>
      </c>
      <c r="D152" s="282" t="s">
        <v>474</v>
      </c>
      <c r="E152" s="284">
        <v>6150</v>
      </c>
      <c r="F152" s="284">
        <v>6151</v>
      </c>
      <c r="G152" s="285">
        <v>16848000</v>
      </c>
    </row>
    <row r="153" spans="1:7">
      <c r="A153" s="282">
        <v>4</v>
      </c>
      <c r="B153" s="282">
        <v>800</v>
      </c>
      <c r="C153" s="282" t="s">
        <v>466</v>
      </c>
      <c r="D153" s="282" t="s">
        <v>474</v>
      </c>
      <c r="E153" s="284">
        <v>6150</v>
      </c>
      <c r="F153" s="284">
        <v>6157</v>
      </c>
      <c r="G153" s="285">
        <v>32850000</v>
      </c>
    </row>
    <row r="154" spans="1:7">
      <c r="A154" s="282">
        <v>4</v>
      </c>
      <c r="B154" s="282">
        <v>800</v>
      </c>
      <c r="C154" s="282" t="s">
        <v>466</v>
      </c>
      <c r="D154" s="282" t="s">
        <v>474</v>
      </c>
      <c r="E154" s="284">
        <v>6150</v>
      </c>
      <c r="F154" s="284">
        <v>6199</v>
      </c>
      <c r="G154" s="285">
        <v>600000</v>
      </c>
    </row>
    <row r="155" spans="1:7">
      <c r="A155" s="282">
        <v>4</v>
      </c>
      <c r="B155" s="282">
        <v>800</v>
      </c>
      <c r="C155" s="282" t="s">
        <v>466</v>
      </c>
      <c r="D155" s="282" t="s">
        <v>474</v>
      </c>
      <c r="E155" s="284">
        <v>6200</v>
      </c>
      <c r="F155" s="284">
        <v>6201</v>
      </c>
      <c r="G155" s="285">
        <v>902080000</v>
      </c>
    </row>
    <row r="156" spans="1:7">
      <c r="A156" s="282">
        <v>4</v>
      </c>
      <c r="B156" s="282">
        <v>800</v>
      </c>
      <c r="C156" s="282" t="s">
        <v>466</v>
      </c>
      <c r="D156" s="282" t="s">
        <v>474</v>
      </c>
      <c r="E156" s="284">
        <v>6200</v>
      </c>
      <c r="F156" s="284">
        <v>6202</v>
      </c>
      <c r="G156" s="285">
        <v>23000000</v>
      </c>
    </row>
    <row r="157" spans="1:7">
      <c r="A157" s="282">
        <v>4</v>
      </c>
      <c r="B157" s="282">
        <v>800</v>
      </c>
      <c r="C157" s="282" t="s">
        <v>466</v>
      </c>
      <c r="D157" s="282" t="s">
        <v>474</v>
      </c>
      <c r="E157" s="284">
        <v>6200</v>
      </c>
      <c r="F157" s="284">
        <v>6249</v>
      </c>
      <c r="G157" s="285">
        <v>161776000</v>
      </c>
    </row>
    <row r="158" spans="1:7">
      <c r="A158" s="282">
        <v>4</v>
      </c>
      <c r="B158" s="282">
        <v>800</v>
      </c>
      <c r="C158" s="282" t="s">
        <v>466</v>
      </c>
      <c r="D158" s="282" t="s">
        <v>474</v>
      </c>
      <c r="E158" s="284">
        <v>6250</v>
      </c>
      <c r="F158" s="284">
        <v>6299</v>
      </c>
      <c r="G158" s="285">
        <v>472810000</v>
      </c>
    </row>
    <row r="159" spans="1:7">
      <c r="A159" s="282">
        <v>4</v>
      </c>
      <c r="B159" s="282">
        <v>800</v>
      </c>
      <c r="C159" s="282" t="s">
        <v>466</v>
      </c>
      <c r="D159" s="282" t="s">
        <v>474</v>
      </c>
      <c r="E159" s="284">
        <v>6300</v>
      </c>
      <c r="F159" s="284">
        <v>6301</v>
      </c>
      <c r="G159" s="285">
        <v>1880253021</v>
      </c>
    </row>
    <row r="160" spans="1:7">
      <c r="A160" s="282">
        <v>4</v>
      </c>
      <c r="B160" s="282">
        <v>800</v>
      </c>
      <c r="C160" s="282" t="s">
        <v>466</v>
      </c>
      <c r="D160" s="282" t="s">
        <v>474</v>
      </c>
      <c r="E160" s="284">
        <v>6300</v>
      </c>
      <c r="F160" s="284">
        <v>6302</v>
      </c>
      <c r="G160" s="285">
        <v>326093493</v>
      </c>
    </row>
    <row r="161" spans="1:7">
      <c r="A161" s="282">
        <v>4</v>
      </c>
      <c r="B161" s="282">
        <v>800</v>
      </c>
      <c r="C161" s="282" t="s">
        <v>466</v>
      </c>
      <c r="D161" s="282" t="s">
        <v>474</v>
      </c>
      <c r="E161" s="284">
        <v>6300</v>
      </c>
      <c r="F161" s="284">
        <v>6303</v>
      </c>
      <c r="G161" s="285">
        <v>88657455</v>
      </c>
    </row>
    <row r="162" spans="1:7">
      <c r="A162" s="282">
        <v>4</v>
      </c>
      <c r="B162" s="282">
        <v>800</v>
      </c>
      <c r="C162" s="282" t="s">
        <v>466</v>
      </c>
      <c r="D162" s="282" t="s">
        <v>474</v>
      </c>
      <c r="E162" s="284">
        <v>6300</v>
      </c>
      <c r="F162" s="284">
        <v>6304</v>
      </c>
      <c r="G162" s="285">
        <v>108611158</v>
      </c>
    </row>
    <row r="163" spans="1:7">
      <c r="A163" s="282">
        <v>4</v>
      </c>
      <c r="B163" s="282">
        <v>800</v>
      </c>
      <c r="C163" s="282" t="s">
        <v>466</v>
      </c>
      <c r="D163" s="282" t="s">
        <v>474</v>
      </c>
      <c r="E163" s="284">
        <v>6400</v>
      </c>
      <c r="F163" s="284">
        <v>6449</v>
      </c>
      <c r="G163" s="285">
        <v>52779600</v>
      </c>
    </row>
    <row r="164" spans="1:7">
      <c r="A164" s="282">
        <v>4</v>
      </c>
      <c r="B164" s="282">
        <v>800</v>
      </c>
      <c r="C164" s="282" t="s">
        <v>466</v>
      </c>
      <c r="D164" s="282" t="s">
        <v>474</v>
      </c>
      <c r="E164" s="284">
        <v>6500</v>
      </c>
      <c r="F164" s="284">
        <v>6501</v>
      </c>
      <c r="G164" s="285">
        <v>45295091</v>
      </c>
    </row>
    <row r="165" spans="1:7">
      <c r="A165" s="282">
        <v>4</v>
      </c>
      <c r="B165" s="282">
        <v>800</v>
      </c>
      <c r="C165" s="282" t="s">
        <v>466</v>
      </c>
      <c r="D165" s="282" t="s">
        <v>474</v>
      </c>
      <c r="E165" s="284">
        <v>6500</v>
      </c>
      <c r="F165" s="284">
        <v>6502</v>
      </c>
      <c r="G165" s="285">
        <v>16297100</v>
      </c>
    </row>
    <row r="166" spans="1:7">
      <c r="A166" s="282">
        <v>4</v>
      </c>
      <c r="B166" s="282">
        <v>800</v>
      </c>
      <c r="C166" s="282" t="s">
        <v>466</v>
      </c>
      <c r="D166" s="282" t="s">
        <v>474</v>
      </c>
      <c r="E166" s="284">
        <v>6550</v>
      </c>
      <c r="F166" s="284">
        <v>6551</v>
      </c>
      <c r="G166" s="285">
        <v>56402792</v>
      </c>
    </row>
    <row r="167" spans="1:7">
      <c r="A167" s="282">
        <v>4</v>
      </c>
      <c r="B167" s="282">
        <v>800</v>
      </c>
      <c r="C167" s="282" t="s">
        <v>466</v>
      </c>
      <c r="D167" s="282" t="s">
        <v>474</v>
      </c>
      <c r="E167" s="284">
        <v>6550</v>
      </c>
      <c r="F167" s="284">
        <v>6552</v>
      </c>
      <c r="G167" s="285">
        <v>14655000</v>
      </c>
    </row>
    <row r="168" spans="1:7">
      <c r="A168" s="282">
        <v>4</v>
      </c>
      <c r="B168" s="282">
        <v>800</v>
      </c>
      <c r="C168" s="282" t="s">
        <v>466</v>
      </c>
      <c r="D168" s="282" t="s">
        <v>474</v>
      </c>
      <c r="E168" s="284">
        <v>6550</v>
      </c>
      <c r="F168" s="284">
        <v>6553</v>
      </c>
      <c r="G168" s="285">
        <v>37000000</v>
      </c>
    </row>
    <row r="169" spans="1:7">
      <c r="A169" s="282">
        <v>4</v>
      </c>
      <c r="B169" s="282">
        <v>800</v>
      </c>
      <c r="C169" s="282" t="s">
        <v>466</v>
      </c>
      <c r="D169" s="282" t="s">
        <v>474</v>
      </c>
      <c r="E169" s="284">
        <v>6550</v>
      </c>
      <c r="F169" s="284">
        <v>6599</v>
      </c>
      <c r="G169" s="285">
        <v>245701327</v>
      </c>
    </row>
    <row r="170" spans="1:7">
      <c r="A170" s="282">
        <v>4</v>
      </c>
      <c r="B170" s="282">
        <v>800</v>
      </c>
      <c r="C170" s="282" t="s">
        <v>466</v>
      </c>
      <c r="D170" s="282" t="s">
        <v>474</v>
      </c>
      <c r="E170" s="284">
        <v>6600</v>
      </c>
      <c r="F170" s="284">
        <v>6605</v>
      </c>
      <c r="G170" s="285">
        <v>18602200</v>
      </c>
    </row>
    <row r="171" spans="1:7">
      <c r="A171" s="282">
        <v>4</v>
      </c>
      <c r="B171" s="282">
        <v>800</v>
      </c>
      <c r="C171" s="282" t="s">
        <v>466</v>
      </c>
      <c r="D171" s="282" t="s">
        <v>474</v>
      </c>
      <c r="E171" s="284">
        <v>6600</v>
      </c>
      <c r="F171" s="284">
        <v>6606</v>
      </c>
      <c r="G171" s="285">
        <v>28390000</v>
      </c>
    </row>
    <row r="172" spans="1:7">
      <c r="A172" s="282">
        <v>4</v>
      </c>
      <c r="B172" s="282">
        <v>800</v>
      </c>
      <c r="C172" s="282" t="s">
        <v>466</v>
      </c>
      <c r="D172" s="282" t="s">
        <v>474</v>
      </c>
      <c r="E172" s="284">
        <v>6600</v>
      </c>
      <c r="F172" s="284">
        <v>6608</v>
      </c>
      <c r="G172" s="285">
        <v>4606900</v>
      </c>
    </row>
    <row r="173" spans="1:7">
      <c r="A173" s="282">
        <v>4</v>
      </c>
      <c r="B173" s="282">
        <v>800</v>
      </c>
      <c r="C173" s="282" t="s">
        <v>466</v>
      </c>
      <c r="D173" s="282" t="s">
        <v>474</v>
      </c>
      <c r="E173" s="284">
        <v>6550</v>
      </c>
      <c r="F173" s="284">
        <v>6699</v>
      </c>
      <c r="G173" s="285">
        <v>6800000</v>
      </c>
    </row>
    <row r="174" spans="1:7">
      <c r="A174" s="282">
        <v>4</v>
      </c>
      <c r="B174" s="282">
        <v>800</v>
      </c>
      <c r="C174" s="282" t="s">
        <v>466</v>
      </c>
      <c r="D174" s="282" t="s">
        <v>474</v>
      </c>
      <c r="E174" s="284">
        <v>6700</v>
      </c>
      <c r="F174" s="284">
        <v>6701</v>
      </c>
      <c r="G174" s="285">
        <v>3259000</v>
      </c>
    </row>
    <row r="175" spans="1:7">
      <c r="A175" s="282">
        <v>4</v>
      </c>
      <c r="B175" s="282">
        <v>800</v>
      </c>
      <c r="C175" s="282" t="s">
        <v>466</v>
      </c>
      <c r="D175" s="282" t="s">
        <v>474</v>
      </c>
      <c r="E175" s="284">
        <v>6700</v>
      </c>
      <c r="F175" s="284">
        <v>6702</v>
      </c>
      <c r="G175" s="285">
        <v>4350000</v>
      </c>
    </row>
    <row r="176" spans="1:7">
      <c r="A176" s="282">
        <v>4</v>
      </c>
      <c r="B176" s="282">
        <v>800</v>
      </c>
      <c r="C176" s="282" t="s">
        <v>466</v>
      </c>
      <c r="D176" s="282" t="s">
        <v>474</v>
      </c>
      <c r="E176" s="284">
        <v>6700</v>
      </c>
      <c r="F176" s="284">
        <v>6703</v>
      </c>
      <c r="G176" s="285">
        <v>5650000</v>
      </c>
    </row>
    <row r="177" spans="1:7">
      <c r="A177" s="282">
        <v>4</v>
      </c>
      <c r="B177" s="282">
        <v>800</v>
      </c>
      <c r="C177" s="282" t="s">
        <v>466</v>
      </c>
      <c r="D177" s="282" t="s">
        <v>474</v>
      </c>
      <c r="E177" s="284">
        <v>6700</v>
      </c>
      <c r="F177" s="284">
        <v>6704</v>
      </c>
      <c r="G177" s="285">
        <v>63400000</v>
      </c>
    </row>
    <row r="178" spans="1:7">
      <c r="A178" s="282">
        <v>4</v>
      </c>
      <c r="B178" s="282">
        <v>800</v>
      </c>
      <c r="C178" s="282" t="s">
        <v>466</v>
      </c>
      <c r="D178" s="282" t="s">
        <v>474</v>
      </c>
      <c r="E178" s="284">
        <v>6750</v>
      </c>
      <c r="F178" s="284">
        <v>6751</v>
      </c>
      <c r="G178" s="285">
        <v>7400000</v>
      </c>
    </row>
    <row r="179" spans="1:7">
      <c r="A179" s="282">
        <v>4</v>
      </c>
      <c r="B179" s="282">
        <v>800</v>
      </c>
      <c r="C179" s="282" t="s">
        <v>466</v>
      </c>
      <c r="D179" s="282" t="s">
        <v>474</v>
      </c>
      <c r="E179" s="284">
        <v>6750</v>
      </c>
      <c r="F179" s="284">
        <v>6757</v>
      </c>
      <c r="G179" s="285">
        <v>93500000</v>
      </c>
    </row>
    <row r="180" spans="1:7">
      <c r="A180" s="282">
        <v>4</v>
      </c>
      <c r="B180" s="282">
        <v>800</v>
      </c>
      <c r="C180" s="282" t="s">
        <v>466</v>
      </c>
      <c r="D180" s="282" t="s">
        <v>474</v>
      </c>
      <c r="E180" s="284">
        <v>6750</v>
      </c>
      <c r="F180" s="284">
        <v>6799</v>
      </c>
      <c r="G180" s="285">
        <v>11340000</v>
      </c>
    </row>
    <row r="181" spans="1:7">
      <c r="A181" s="282">
        <v>4</v>
      </c>
      <c r="B181" s="282">
        <v>800</v>
      </c>
      <c r="C181" s="282" t="s">
        <v>466</v>
      </c>
      <c r="D181" s="282" t="s">
        <v>474</v>
      </c>
      <c r="E181" s="284">
        <v>6900</v>
      </c>
      <c r="F181" s="284">
        <v>6907</v>
      </c>
      <c r="G181" s="285">
        <v>7705633700</v>
      </c>
    </row>
    <row r="182" spans="1:7">
      <c r="A182" s="282">
        <v>4</v>
      </c>
      <c r="B182" s="282">
        <v>800</v>
      </c>
      <c r="C182" s="282" t="s">
        <v>466</v>
      </c>
      <c r="D182" s="282" t="s">
        <v>474</v>
      </c>
      <c r="E182" s="284">
        <v>6900</v>
      </c>
      <c r="F182" s="284">
        <v>6912</v>
      </c>
      <c r="G182" s="285">
        <v>75635916</v>
      </c>
    </row>
    <row r="183" spans="1:7">
      <c r="A183" s="282">
        <v>4</v>
      </c>
      <c r="B183" s="282">
        <v>800</v>
      </c>
      <c r="C183" s="282" t="s">
        <v>466</v>
      </c>
      <c r="D183" s="282" t="s">
        <v>474</v>
      </c>
      <c r="E183" s="284">
        <v>6900</v>
      </c>
      <c r="F183" s="284">
        <v>6913</v>
      </c>
      <c r="G183" s="285">
        <v>36240000</v>
      </c>
    </row>
    <row r="184" spans="1:7">
      <c r="A184" s="282">
        <v>4</v>
      </c>
      <c r="B184" s="282">
        <v>800</v>
      </c>
      <c r="C184" s="282" t="s">
        <v>466</v>
      </c>
      <c r="D184" s="282" t="s">
        <v>474</v>
      </c>
      <c r="E184" s="284">
        <v>6900</v>
      </c>
      <c r="F184" s="284">
        <v>6921</v>
      </c>
      <c r="G184" s="285">
        <v>94258000</v>
      </c>
    </row>
    <row r="185" spans="1:7">
      <c r="A185" s="282">
        <v>4</v>
      </c>
      <c r="B185" s="282">
        <v>800</v>
      </c>
      <c r="C185" s="282" t="s">
        <v>466</v>
      </c>
      <c r="D185" s="282" t="s">
        <v>474</v>
      </c>
      <c r="E185" s="284">
        <v>6900</v>
      </c>
      <c r="F185" s="284">
        <v>6949</v>
      </c>
      <c r="G185" s="285">
        <v>57240000</v>
      </c>
    </row>
    <row r="186" spans="1:7">
      <c r="A186" s="282">
        <v>4</v>
      </c>
      <c r="B186" s="282">
        <v>800</v>
      </c>
      <c r="C186" s="282" t="s">
        <v>466</v>
      </c>
      <c r="D186" s="282" t="s">
        <v>474</v>
      </c>
      <c r="E186" s="284">
        <v>6950</v>
      </c>
      <c r="F186" s="284">
        <v>6955</v>
      </c>
      <c r="G186" s="285">
        <v>28000000</v>
      </c>
    </row>
    <row r="187" spans="1:7">
      <c r="A187" s="282">
        <v>4</v>
      </c>
      <c r="B187" s="282">
        <v>800</v>
      </c>
      <c r="C187" s="282" t="s">
        <v>466</v>
      </c>
      <c r="D187" s="282" t="s">
        <v>474</v>
      </c>
      <c r="E187" s="284">
        <v>7000</v>
      </c>
      <c r="F187" s="284">
        <v>7001</v>
      </c>
      <c r="G187" s="285">
        <v>71636000</v>
      </c>
    </row>
    <row r="188" spans="1:7">
      <c r="A188" s="282">
        <v>4</v>
      </c>
      <c r="B188" s="282">
        <v>800</v>
      </c>
      <c r="C188" s="282" t="s">
        <v>466</v>
      </c>
      <c r="D188" s="282" t="s">
        <v>474</v>
      </c>
      <c r="E188" s="284">
        <v>7000</v>
      </c>
      <c r="F188" s="284">
        <v>7004</v>
      </c>
      <c r="G188" s="285">
        <v>7080000</v>
      </c>
    </row>
    <row r="189" spans="1:7">
      <c r="A189" s="282">
        <v>4</v>
      </c>
      <c r="B189" s="282">
        <v>800</v>
      </c>
      <c r="C189" s="282" t="s">
        <v>466</v>
      </c>
      <c r="D189" s="282" t="s">
        <v>474</v>
      </c>
      <c r="E189" s="284">
        <v>7000</v>
      </c>
      <c r="F189" s="284">
        <v>7049</v>
      </c>
      <c r="G189" s="285">
        <v>159110000</v>
      </c>
    </row>
    <row r="190" spans="1:7">
      <c r="A190" s="282">
        <v>4</v>
      </c>
      <c r="B190" s="282">
        <v>800</v>
      </c>
      <c r="C190" s="282" t="s">
        <v>466</v>
      </c>
      <c r="D190" s="282" t="s">
        <v>474</v>
      </c>
      <c r="E190" s="284">
        <v>7050</v>
      </c>
      <c r="F190" s="284">
        <v>7053</v>
      </c>
      <c r="G190" s="285">
        <v>25369240</v>
      </c>
    </row>
    <row r="191" spans="1:7">
      <c r="A191" s="282">
        <v>4</v>
      </c>
      <c r="B191" s="282">
        <v>800</v>
      </c>
      <c r="C191" s="282" t="s">
        <v>466</v>
      </c>
      <c r="D191" s="282" t="s">
        <v>474</v>
      </c>
      <c r="E191" s="284">
        <v>7750</v>
      </c>
      <c r="F191" s="284">
        <v>7756</v>
      </c>
      <c r="G191" s="285">
        <v>5190000</v>
      </c>
    </row>
    <row r="192" spans="1:7">
      <c r="A192" s="282">
        <v>4</v>
      </c>
      <c r="B192" s="282">
        <v>800</v>
      </c>
      <c r="C192" s="282" t="s">
        <v>466</v>
      </c>
      <c r="D192" s="282" t="s">
        <v>474</v>
      </c>
      <c r="E192" s="284">
        <v>7750</v>
      </c>
      <c r="F192" s="284">
        <v>7757</v>
      </c>
      <c r="G192" s="285">
        <v>3300000</v>
      </c>
    </row>
    <row r="193" spans="1:9">
      <c r="A193" s="282">
        <v>4</v>
      </c>
      <c r="B193" s="282">
        <v>800</v>
      </c>
      <c r="C193" s="282" t="s">
        <v>466</v>
      </c>
      <c r="D193" s="282" t="s">
        <v>474</v>
      </c>
      <c r="E193" s="284">
        <v>7750</v>
      </c>
      <c r="F193" s="284">
        <v>7761</v>
      </c>
      <c r="G193" s="285">
        <v>70140000</v>
      </c>
    </row>
    <row r="194" spans="1:9">
      <c r="A194" s="282">
        <v>4</v>
      </c>
      <c r="B194" s="282">
        <v>800</v>
      </c>
      <c r="C194" s="282" t="s">
        <v>466</v>
      </c>
      <c r="D194" s="282" t="s">
        <v>474</v>
      </c>
      <c r="E194" s="284">
        <v>7750</v>
      </c>
      <c r="F194" s="284">
        <v>7766</v>
      </c>
      <c r="G194" s="285">
        <v>208706500</v>
      </c>
    </row>
    <row r="195" spans="1:9">
      <c r="A195" s="282">
        <v>4</v>
      </c>
      <c r="B195" s="282">
        <v>800</v>
      </c>
      <c r="C195" s="282" t="s">
        <v>466</v>
      </c>
      <c r="D195" s="282" t="s">
        <v>474</v>
      </c>
      <c r="E195" s="284">
        <v>7750</v>
      </c>
      <c r="F195" s="284">
        <v>7799</v>
      </c>
      <c r="G195" s="285">
        <v>127455000</v>
      </c>
    </row>
    <row r="196" spans="1:9">
      <c r="A196" s="282">
        <v>4</v>
      </c>
      <c r="B196" s="282">
        <v>800</v>
      </c>
      <c r="C196" s="282" t="s">
        <v>466</v>
      </c>
      <c r="D196" s="283" t="s">
        <v>475</v>
      </c>
      <c r="E196" s="284">
        <v>6400</v>
      </c>
      <c r="F196" s="284">
        <v>6449</v>
      </c>
      <c r="G196" s="285">
        <v>26442000</v>
      </c>
    </row>
    <row r="197" spans="1:9">
      <c r="A197" s="282">
        <v>4</v>
      </c>
      <c r="B197" s="282">
        <v>800</v>
      </c>
      <c r="C197" s="282" t="s">
        <v>466</v>
      </c>
      <c r="D197" s="282" t="s">
        <v>475</v>
      </c>
      <c r="E197" s="284">
        <v>7750</v>
      </c>
      <c r="F197" s="284">
        <v>7799</v>
      </c>
      <c r="G197" s="285">
        <v>60000000</v>
      </c>
    </row>
    <row r="198" spans="1:9">
      <c r="A198" s="282">
        <v>4</v>
      </c>
      <c r="B198" s="282">
        <v>800</v>
      </c>
      <c r="C198" s="282" t="s">
        <v>466</v>
      </c>
      <c r="D198" s="283" t="s">
        <v>476</v>
      </c>
      <c r="E198" s="284">
        <v>6000</v>
      </c>
      <c r="F198" s="284">
        <v>6001</v>
      </c>
      <c r="G198" s="285">
        <v>193471200</v>
      </c>
      <c r="I198" s="288"/>
    </row>
    <row r="199" spans="1:9">
      <c r="A199" s="282">
        <v>4</v>
      </c>
      <c r="B199" s="282">
        <v>800</v>
      </c>
      <c r="C199" s="282" t="s">
        <v>466</v>
      </c>
      <c r="D199" s="282" t="s">
        <v>476</v>
      </c>
      <c r="E199" s="284">
        <v>6100</v>
      </c>
      <c r="F199" s="284">
        <v>6101</v>
      </c>
      <c r="G199" s="285">
        <v>2808000</v>
      </c>
    </row>
    <row r="200" spans="1:9">
      <c r="A200" s="282">
        <v>4</v>
      </c>
      <c r="B200" s="282">
        <v>800</v>
      </c>
      <c r="C200" s="282" t="s">
        <v>466</v>
      </c>
      <c r="D200" s="282" t="s">
        <v>476</v>
      </c>
      <c r="E200" s="284">
        <v>6100</v>
      </c>
      <c r="F200" s="284">
        <v>6102</v>
      </c>
      <c r="G200" s="285">
        <v>16848000</v>
      </c>
    </row>
    <row r="201" spans="1:9">
      <c r="A201" s="282">
        <v>4</v>
      </c>
      <c r="B201" s="282">
        <v>800</v>
      </c>
      <c r="C201" s="282" t="s">
        <v>466</v>
      </c>
      <c r="D201" s="282" t="s">
        <v>476</v>
      </c>
      <c r="E201" s="284">
        <v>6100</v>
      </c>
      <c r="F201" s="284">
        <v>6112</v>
      </c>
      <c r="G201" s="285">
        <v>55542240</v>
      </c>
    </row>
    <row r="202" spans="1:9">
      <c r="A202" s="282">
        <v>4</v>
      </c>
      <c r="B202" s="282">
        <v>800</v>
      </c>
      <c r="C202" s="282" t="s">
        <v>466</v>
      </c>
      <c r="D202" s="282" t="s">
        <v>476</v>
      </c>
      <c r="E202" s="284">
        <v>6100</v>
      </c>
      <c r="F202" s="284">
        <v>6115</v>
      </c>
      <c r="G202" s="285">
        <v>10788336</v>
      </c>
    </row>
    <row r="203" spans="1:9">
      <c r="A203" s="282">
        <v>4</v>
      </c>
      <c r="B203" s="282">
        <v>800</v>
      </c>
      <c r="C203" s="282" t="s">
        <v>466</v>
      </c>
      <c r="D203" s="282" t="s">
        <v>476</v>
      </c>
      <c r="E203" s="284">
        <v>6100</v>
      </c>
      <c r="F203" s="284">
        <v>6149</v>
      </c>
      <c r="G203" s="285">
        <v>12944880</v>
      </c>
    </row>
    <row r="204" spans="1:9">
      <c r="A204" s="282">
        <v>4</v>
      </c>
      <c r="B204" s="282">
        <v>800</v>
      </c>
      <c r="C204" s="282" t="s">
        <v>466</v>
      </c>
      <c r="D204" s="282" t="s">
        <v>476</v>
      </c>
      <c r="E204" s="284">
        <v>6250</v>
      </c>
      <c r="F204" s="284">
        <v>6299</v>
      </c>
      <c r="G204" s="285">
        <v>71900000</v>
      </c>
    </row>
    <row r="205" spans="1:9">
      <c r="A205" s="282">
        <v>4</v>
      </c>
      <c r="B205" s="282">
        <v>800</v>
      </c>
      <c r="C205" s="282" t="s">
        <v>466</v>
      </c>
      <c r="D205" s="282" t="s">
        <v>476</v>
      </c>
      <c r="E205" s="284">
        <v>6300</v>
      </c>
      <c r="F205" s="284">
        <v>6301</v>
      </c>
      <c r="G205" s="285">
        <v>36236820</v>
      </c>
    </row>
    <row r="206" spans="1:9">
      <c r="A206" s="282">
        <v>4</v>
      </c>
      <c r="B206" s="282">
        <v>800</v>
      </c>
      <c r="C206" s="282" t="s">
        <v>466</v>
      </c>
      <c r="D206" s="282" t="s">
        <v>476</v>
      </c>
      <c r="E206" s="284">
        <v>6300</v>
      </c>
      <c r="F206" s="284">
        <v>6302</v>
      </c>
      <c r="G206" s="285">
        <v>6212028</v>
      </c>
    </row>
    <row r="207" spans="1:9">
      <c r="A207" s="282">
        <v>4</v>
      </c>
      <c r="B207" s="282">
        <v>800</v>
      </c>
      <c r="C207" s="282" t="s">
        <v>466</v>
      </c>
      <c r="D207" s="282" t="s">
        <v>476</v>
      </c>
      <c r="E207" s="284">
        <v>6300</v>
      </c>
      <c r="F207" s="284">
        <v>6303</v>
      </c>
      <c r="G207" s="285">
        <v>3451000</v>
      </c>
    </row>
    <row r="208" spans="1:9">
      <c r="A208" s="282">
        <v>4</v>
      </c>
      <c r="B208" s="282">
        <v>800</v>
      </c>
      <c r="C208" s="282" t="s">
        <v>466</v>
      </c>
      <c r="D208" s="282" t="s">
        <v>476</v>
      </c>
      <c r="E208" s="284">
        <v>6300</v>
      </c>
      <c r="F208" s="284">
        <v>6304</v>
      </c>
      <c r="G208" s="285">
        <v>2070678</v>
      </c>
    </row>
    <row r="209" spans="1:7">
      <c r="A209" s="282">
        <v>4</v>
      </c>
      <c r="B209" s="282">
        <v>800</v>
      </c>
      <c r="C209" s="282" t="s">
        <v>466</v>
      </c>
      <c r="D209" s="282" t="s">
        <v>476</v>
      </c>
      <c r="E209" s="284">
        <v>6500</v>
      </c>
      <c r="F209" s="284">
        <v>6501</v>
      </c>
      <c r="G209" s="285">
        <v>4376085</v>
      </c>
    </row>
    <row r="210" spans="1:7">
      <c r="A210" s="282">
        <v>4</v>
      </c>
      <c r="B210" s="282">
        <v>800</v>
      </c>
      <c r="C210" s="282" t="s">
        <v>466</v>
      </c>
      <c r="D210" s="282" t="s">
        <v>476</v>
      </c>
      <c r="E210" s="284">
        <v>6500</v>
      </c>
      <c r="F210" s="284">
        <v>6502</v>
      </c>
      <c r="G210" s="285">
        <v>1899633</v>
      </c>
    </row>
    <row r="211" spans="1:7">
      <c r="A211" s="282">
        <v>4</v>
      </c>
      <c r="B211" s="282">
        <v>800</v>
      </c>
      <c r="C211" s="282" t="s">
        <v>466</v>
      </c>
      <c r="D211" s="282" t="s">
        <v>476</v>
      </c>
      <c r="E211" s="284">
        <v>6550</v>
      </c>
      <c r="F211" s="284">
        <v>6551</v>
      </c>
      <c r="G211" s="285">
        <v>5660000</v>
      </c>
    </row>
    <row r="212" spans="1:7">
      <c r="A212" s="282">
        <v>4</v>
      </c>
      <c r="B212" s="282">
        <v>800</v>
      </c>
      <c r="C212" s="282" t="s">
        <v>466</v>
      </c>
      <c r="D212" s="282" t="s">
        <v>476</v>
      </c>
      <c r="E212" s="284">
        <v>6550</v>
      </c>
      <c r="F212" s="284">
        <v>6552</v>
      </c>
      <c r="G212" s="285">
        <v>6258000</v>
      </c>
    </row>
    <row r="213" spans="1:7">
      <c r="A213" s="282">
        <v>4</v>
      </c>
      <c r="B213" s="282">
        <v>800</v>
      </c>
      <c r="C213" s="282" t="s">
        <v>466</v>
      </c>
      <c r="D213" s="282" t="s">
        <v>476</v>
      </c>
      <c r="E213" s="284">
        <v>6550</v>
      </c>
      <c r="F213" s="284">
        <v>6599</v>
      </c>
      <c r="G213" s="285">
        <v>288000</v>
      </c>
    </row>
    <row r="214" spans="1:7">
      <c r="A214" s="282">
        <v>4</v>
      </c>
      <c r="B214" s="282">
        <v>800</v>
      </c>
      <c r="C214" s="282" t="s">
        <v>466</v>
      </c>
      <c r="D214" s="282" t="s">
        <v>476</v>
      </c>
      <c r="E214" s="284">
        <v>6600</v>
      </c>
      <c r="F214" s="284">
        <v>6601</v>
      </c>
      <c r="G214" s="285">
        <v>132000</v>
      </c>
    </row>
    <row r="215" spans="1:7">
      <c r="A215" s="282">
        <v>4</v>
      </c>
      <c r="B215" s="282">
        <v>800</v>
      </c>
      <c r="C215" s="282" t="s">
        <v>466</v>
      </c>
      <c r="D215" s="282" t="s">
        <v>476</v>
      </c>
      <c r="E215" s="284">
        <v>6600</v>
      </c>
      <c r="F215" s="284">
        <v>6605</v>
      </c>
      <c r="G215" s="285">
        <v>1456800</v>
      </c>
    </row>
    <row r="216" spans="1:7">
      <c r="A216" s="282">
        <v>4</v>
      </c>
      <c r="B216" s="282">
        <v>800</v>
      </c>
      <c r="C216" s="282" t="s">
        <v>466</v>
      </c>
      <c r="D216" s="282" t="s">
        <v>476</v>
      </c>
      <c r="E216" s="284">
        <v>6600</v>
      </c>
      <c r="F216" s="284">
        <v>6608</v>
      </c>
      <c r="G216" s="285">
        <v>357100</v>
      </c>
    </row>
    <row r="217" spans="1:7">
      <c r="A217" s="282">
        <v>4</v>
      </c>
      <c r="B217" s="282">
        <v>800</v>
      </c>
      <c r="C217" s="282" t="s">
        <v>466</v>
      </c>
      <c r="D217" s="282" t="s">
        <v>476</v>
      </c>
      <c r="E217" s="284">
        <v>6700</v>
      </c>
      <c r="F217" s="284">
        <v>6704</v>
      </c>
      <c r="G217" s="285">
        <v>15000000</v>
      </c>
    </row>
    <row r="218" spans="1:7">
      <c r="A218" s="282">
        <v>4</v>
      </c>
      <c r="B218" s="282">
        <v>800</v>
      </c>
      <c r="C218" s="282" t="s">
        <v>466</v>
      </c>
      <c r="D218" s="282" t="s">
        <v>476</v>
      </c>
      <c r="E218" s="284">
        <v>6750</v>
      </c>
      <c r="F218" s="284">
        <v>6757</v>
      </c>
      <c r="G218" s="285">
        <v>21000000</v>
      </c>
    </row>
    <row r="219" spans="1:7">
      <c r="A219" s="282">
        <v>4</v>
      </c>
      <c r="B219" s="282">
        <v>800</v>
      </c>
      <c r="C219" s="282" t="s">
        <v>466</v>
      </c>
      <c r="D219" s="282" t="s">
        <v>476</v>
      </c>
      <c r="E219" s="284">
        <v>6900</v>
      </c>
      <c r="F219" s="284">
        <v>6912</v>
      </c>
      <c r="G219" s="285">
        <v>9010000</v>
      </c>
    </row>
    <row r="220" spans="1:7">
      <c r="A220" s="282">
        <v>4</v>
      </c>
      <c r="B220" s="282">
        <v>800</v>
      </c>
      <c r="C220" s="282" t="s">
        <v>466</v>
      </c>
      <c r="D220" s="282" t="s">
        <v>476</v>
      </c>
      <c r="E220" s="284">
        <v>7000</v>
      </c>
      <c r="F220" s="284">
        <v>7049</v>
      </c>
      <c r="G220" s="285">
        <v>582715000</v>
      </c>
    </row>
    <row r="221" spans="1:7">
      <c r="A221" s="282">
        <v>4</v>
      </c>
      <c r="B221" s="282">
        <v>800</v>
      </c>
      <c r="C221" s="282" t="s">
        <v>466</v>
      </c>
      <c r="D221" s="282" t="s">
        <v>476</v>
      </c>
      <c r="E221" s="284">
        <v>7050</v>
      </c>
      <c r="F221" s="284">
        <v>7053</v>
      </c>
      <c r="G221" s="285">
        <v>6500000</v>
      </c>
    </row>
    <row r="222" spans="1:7">
      <c r="A222" s="282">
        <v>4</v>
      </c>
      <c r="B222" s="282">
        <v>800</v>
      </c>
      <c r="C222" s="282" t="s">
        <v>466</v>
      </c>
      <c r="D222" s="282" t="s">
        <v>476</v>
      </c>
      <c r="E222" s="284">
        <v>7750</v>
      </c>
      <c r="F222" s="284">
        <v>7761</v>
      </c>
      <c r="G222" s="285">
        <v>8700000</v>
      </c>
    </row>
    <row r="223" spans="1:7">
      <c r="A223" s="282">
        <v>4</v>
      </c>
      <c r="B223" s="282">
        <v>800</v>
      </c>
      <c r="C223" s="282" t="s">
        <v>466</v>
      </c>
      <c r="D223" s="282" t="s">
        <v>476</v>
      </c>
      <c r="E223" s="284">
        <v>7750</v>
      </c>
      <c r="F223" s="284">
        <v>7799</v>
      </c>
      <c r="G223" s="285">
        <v>3000000</v>
      </c>
    </row>
    <row r="224" spans="1:7">
      <c r="A224" s="282">
        <v>4</v>
      </c>
      <c r="B224" s="282">
        <v>800</v>
      </c>
      <c r="C224" s="282" t="s">
        <v>466</v>
      </c>
      <c r="D224" s="283" t="s">
        <v>477</v>
      </c>
      <c r="E224" s="284">
        <v>6150</v>
      </c>
      <c r="F224" s="284">
        <v>6157</v>
      </c>
      <c r="G224" s="285">
        <v>100371500</v>
      </c>
    </row>
    <row r="225" spans="1:7">
      <c r="A225" s="282">
        <v>4</v>
      </c>
      <c r="B225" s="282">
        <v>800</v>
      </c>
      <c r="C225" s="282" t="s">
        <v>466</v>
      </c>
      <c r="D225" s="283" t="s">
        <v>478</v>
      </c>
      <c r="E225" s="284">
        <v>6150</v>
      </c>
      <c r="F225" s="284">
        <v>6156</v>
      </c>
      <c r="G225" s="285">
        <v>73988000</v>
      </c>
    </row>
    <row r="226" spans="1:7">
      <c r="A226" s="282">
        <v>4</v>
      </c>
      <c r="B226" s="282">
        <v>800</v>
      </c>
      <c r="C226" s="282" t="s">
        <v>466</v>
      </c>
      <c r="D226" s="282" t="s">
        <v>478</v>
      </c>
      <c r="E226" s="284">
        <v>6200</v>
      </c>
      <c r="F226" s="284">
        <v>6201</v>
      </c>
      <c r="G226" s="285">
        <v>21600000</v>
      </c>
    </row>
    <row r="227" spans="1:7">
      <c r="A227" s="282">
        <v>4</v>
      </c>
      <c r="B227" s="282">
        <v>800</v>
      </c>
      <c r="C227" s="282" t="s">
        <v>466</v>
      </c>
      <c r="D227" s="282" t="s">
        <v>478</v>
      </c>
      <c r="E227" s="284">
        <v>6200</v>
      </c>
      <c r="F227" s="284">
        <v>6202</v>
      </c>
      <c r="G227" s="285">
        <v>272800000</v>
      </c>
    </row>
    <row r="228" spans="1:7">
      <c r="A228" s="282">
        <v>4</v>
      </c>
      <c r="B228" s="282">
        <v>800</v>
      </c>
      <c r="C228" s="282" t="s">
        <v>466</v>
      </c>
      <c r="D228" s="282" t="s">
        <v>478</v>
      </c>
      <c r="E228" s="284">
        <v>6400</v>
      </c>
      <c r="F228" s="284">
        <v>6449</v>
      </c>
      <c r="G228" s="285">
        <v>23868000</v>
      </c>
    </row>
    <row r="229" spans="1:7">
      <c r="A229" s="282">
        <v>4</v>
      </c>
      <c r="B229" s="282">
        <v>800</v>
      </c>
      <c r="C229" s="282" t="s">
        <v>466</v>
      </c>
      <c r="D229" s="282" t="s">
        <v>478</v>
      </c>
      <c r="E229" s="284">
        <v>6650</v>
      </c>
      <c r="F229" s="284">
        <v>6652</v>
      </c>
      <c r="G229" s="285">
        <v>8700000</v>
      </c>
    </row>
    <row r="230" spans="1:7">
      <c r="A230" s="282">
        <v>4</v>
      </c>
      <c r="B230" s="282">
        <v>800</v>
      </c>
      <c r="C230" s="282" t="s">
        <v>466</v>
      </c>
      <c r="D230" s="282" t="s">
        <v>478</v>
      </c>
      <c r="E230" s="284">
        <v>6650</v>
      </c>
      <c r="F230" s="284">
        <v>6657</v>
      </c>
      <c r="G230" s="285">
        <v>700000</v>
      </c>
    </row>
    <row r="231" spans="1:7">
      <c r="A231" s="282">
        <v>4</v>
      </c>
      <c r="B231" s="282">
        <v>800</v>
      </c>
      <c r="C231" s="282" t="s">
        <v>466</v>
      </c>
      <c r="D231" s="282" t="s">
        <v>478</v>
      </c>
      <c r="E231" s="284">
        <v>6650</v>
      </c>
      <c r="F231" s="284">
        <v>6699</v>
      </c>
      <c r="G231" s="285">
        <v>42130000</v>
      </c>
    </row>
    <row r="232" spans="1:7">
      <c r="A232" s="282">
        <v>4</v>
      </c>
      <c r="B232" s="282">
        <v>800</v>
      </c>
      <c r="C232" s="282" t="s">
        <v>466</v>
      </c>
      <c r="D232" s="282" t="s">
        <v>478</v>
      </c>
      <c r="E232" s="284">
        <v>6700</v>
      </c>
      <c r="F232" s="284">
        <v>6701</v>
      </c>
      <c r="G232" s="285">
        <v>6800000</v>
      </c>
    </row>
    <row r="233" spans="1:7">
      <c r="A233" s="282">
        <v>4</v>
      </c>
      <c r="B233" s="282">
        <v>800</v>
      </c>
      <c r="C233" s="282" t="s">
        <v>466</v>
      </c>
      <c r="D233" s="282" t="s">
        <v>478</v>
      </c>
      <c r="E233" s="284">
        <v>6700</v>
      </c>
      <c r="F233" s="284">
        <v>6702</v>
      </c>
      <c r="G233" s="285">
        <v>8100000</v>
      </c>
    </row>
    <row r="234" spans="1:7">
      <c r="A234" s="282">
        <v>4</v>
      </c>
      <c r="B234" s="282">
        <v>800</v>
      </c>
      <c r="C234" s="282" t="s">
        <v>466</v>
      </c>
      <c r="D234" s="282" t="s">
        <v>478</v>
      </c>
      <c r="E234" s="284">
        <v>6700</v>
      </c>
      <c r="F234" s="284">
        <v>6703</v>
      </c>
      <c r="G234" s="285">
        <v>6800000</v>
      </c>
    </row>
    <row r="235" spans="1:7">
      <c r="A235" s="282">
        <v>4</v>
      </c>
      <c r="B235" s="282">
        <v>800</v>
      </c>
      <c r="C235" s="282" t="s">
        <v>466</v>
      </c>
      <c r="D235" s="282" t="s">
        <v>478</v>
      </c>
      <c r="E235" s="284">
        <v>7000</v>
      </c>
      <c r="F235" s="284">
        <v>7001</v>
      </c>
      <c r="G235" s="285">
        <v>33850000</v>
      </c>
    </row>
    <row r="236" spans="1:7">
      <c r="A236" s="282">
        <v>4</v>
      </c>
      <c r="B236" s="282">
        <v>800</v>
      </c>
      <c r="C236" s="282" t="s">
        <v>466</v>
      </c>
      <c r="D236" s="282" t="s">
        <v>478</v>
      </c>
      <c r="E236" s="284">
        <v>7000</v>
      </c>
      <c r="F236" s="284">
        <v>7012</v>
      </c>
      <c r="G236" s="285">
        <v>2406000</v>
      </c>
    </row>
    <row r="237" spans="1:7">
      <c r="A237" s="282">
        <v>4</v>
      </c>
      <c r="B237" s="282">
        <v>800</v>
      </c>
      <c r="C237" s="282" t="s">
        <v>466</v>
      </c>
      <c r="D237" s="282" t="s">
        <v>478</v>
      </c>
      <c r="E237" s="284">
        <v>7000</v>
      </c>
      <c r="F237" s="284">
        <v>7049</v>
      </c>
      <c r="G237" s="285">
        <v>536114000</v>
      </c>
    </row>
    <row r="238" spans="1:7">
      <c r="A238" s="282">
        <v>4</v>
      </c>
      <c r="B238" s="282">
        <v>800</v>
      </c>
      <c r="C238" s="282" t="s">
        <v>466</v>
      </c>
      <c r="D238" s="282" t="s">
        <v>478</v>
      </c>
      <c r="E238" s="284">
        <v>7750</v>
      </c>
      <c r="F238" s="284">
        <v>7756</v>
      </c>
      <c r="G238" s="285">
        <v>30000000</v>
      </c>
    </row>
    <row r="239" spans="1:7">
      <c r="A239" s="282">
        <v>4</v>
      </c>
      <c r="B239" s="282">
        <v>800</v>
      </c>
      <c r="C239" s="283" t="s">
        <v>479</v>
      </c>
      <c r="D239" s="283" t="s">
        <v>480</v>
      </c>
      <c r="E239" s="284">
        <v>7150</v>
      </c>
      <c r="F239" s="284">
        <v>7155</v>
      </c>
      <c r="G239" s="285">
        <v>257774400</v>
      </c>
    </row>
    <row r="240" spans="1:7">
      <c r="A240" s="282">
        <v>4</v>
      </c>
      <c r="B240" s="282">
        <v>800</v>
      </c>
      <c r="C240" s="282" t="s">
        <v>479</v>
      </c>
      <c r="D240" s="282" t="s">
        <v>480</v>
      </c>
      <c r="E240" s="284">
        <v>7450</v>
      </c>
      <c r="F240" s="284">
        <v>7451</v>
      </c>
      <c r="G240" s="285">
        <v>417830400</v>
      </c>
    </row>
    <row r="241" spans="1:7">
      <c r="A241" s="282">
        <v>4</v>
      </c>
      <c r="B241" s="282">
        <v>800</v>
      </c>
      <c r="C241" s="282" t="s">
        <v>479</v>
      </c>
      <c r="D241" s="283" t="s">
        <v>481</v>
      </c>
      <c r="E241" s="284">
        <v>7750</v>
      </c>
      <c r="F241" s="284">
        <v>7799</v>
      </c>
      <c r="G241" s="285">
        <v>25940000</v>
      </c>
    </row>
    <row r="242" spans="1:7">
      <c r="A242" s="282">
        <v>4</v>
      </c>
      <c r="B242" s="282">
        <v>800</v>
      </c>
      <c r="C242" s="283" t="s">
        <v>482</v>
      </c>
      <c r="D242" s="283" t="s">
        <v>138</v>
      </c>
      <c r="E242" s="284">
        <v>6550</v>
      </c>
      <c r="F242" s="284">
        <v>6551</v>
      </c>
      <c r="G242" s="285">
        <v>7793000</v>
      </c>
    </row>
    <row r="243" spans="1:7">
      <c r="A243" s="282">
        <v>4</v>
      </c>
      <c r="B243" s="282">
        <v>800</v>
      </c>
      <c r="C243" s="282" t="s">
        <v>482</v>
      </c>
      <c r="D243" s="282" t="s">
        <v>138</v>
      </c>
      <c r="E243" s="284">
        <v>6600</v>
      </c>
      <c r="F243" s="284">
        <v>6606</v>
      </c>
      <c r="G243" s="285">
        <v>105514000</v>
      </c>
    </row>
    <row r="244" spans="1:7">
      <c r="A244" s="282">
        <v>4</v>
      </c>
      <c r="B244" s="282">
        <v>800</v>
      </c>
      <c r="C244" s="282" t="s">
        <v>482</v>
      </c>
      <c r="D244" s="282" t="s">
        <v>138</v>
      </c>
      <c r="E244" s="284">
        <v>6650</v>
      </c>
      <c r="F244" s="284">
        <v>6651</v>
      </c>
      <c r="G244" s="285">
        <v>600000</v>
      </c>
    </row>
    <row r="245" spans="1:7">
      <c r="A245" s="282">
        <v>4</v>
      </c>
      <c r="B245" s="282">
        <v>800</v>
      </c>
      <c r="C245" s="282" t="s">
        <v>482</v>
      </c>
      <c r="D245" s="282" t="s">
        <v>138</v>
      </c>
      <c r="E245" s="284">
        <v>6650</v>
      </c>
      <c r="F245" s="284">
        <v>6657</v>
      </c>
      <c r="G245" s="285">
        <v>200000</v>
      </c>
    </row>
    <row r="246" spans="1:7">
      <c r="A246" s="282">
        <v>4</v>
      </c>
      <c r="B246" s="282">
        <v>800</v>
      </c>
      <c r="C246" s="282" t="s">
        <v>482</v>
      </c>
      <c r="D246" s="282" t="s">
        <v>138</v>
      </c>
      <c r="E246" s="284">
        <v>6650</v>
      </c>
      <c r="F246" s="284">
        <v>6699</v>
      </c>
      <c r="G246" s="285">
        <v>14800000</v>
      </c>
    </row>
    <row r="247" spans="1:7">
      <c r="A247" s="282">
        <v>4</v>
      </c>
      <c r="B247" s="282">
        <v>800</v>
      </c>
      <c r="C247" s="282" t="s">
        <v>482</v>
      </c>
      <c r="D247" s="282" t="s">
        <v>138</v>
      </c>
      <c r="E247" s="284">
        <v>6750</v>
      </c>
      <c r="F247" s="284">
        <v>6757</v>
      </c>
      <c r="G247" s="285">
        <v>4300000</v>
      </c>
    </row>
    <row r="248" spans="1:7">
      <c r="A248" s="282">
        <v>4</v>
      </c>
      <c r="B248" s="282">
        <v>800</v>
      </c>
      <c r="C248" s="282" t="s">
        <v>482</v>
      </c>
      <c r="D248" s="282" t="s">
        <v>138</v>
      </c>
      <c r="E248" s="284">
        <v>6750</v>
      </c>
      <c r="F248" s="284">
        <v>6799</v>
      </c>
      <c r="G248" s="285">
        <v>4500000</v>
      </c>
    </row>
    <row r="249" spans="1:7">
      <c r="A249" s="282">
        <v>4</v>
      </c>
      <c r="B249" s="282">
        <v>800</v>
      </c>
      <c r="C249" s="282" t="s">
        <v>482</v>
      </c>
      <c r="D249" s="282" t="s">
        <v>138</v>
      </c>
      <c r="E249" s="284">
        <v>6900</v>
      </c>
      <c r="F249" s="284">
        <v>6905</v>
      </c>
      <c r="G249" s="285">
        <v>19750000</v>
      </c>
    </row>
    <row r="250" spans="1:7">
      <c r="A250" s="282">
        <v>4</v>
      </c>
      <c r="B250" s="282">
        <v>800</v>
      </c>
      <c r="C250" s="282" t="s">
        <v>482</v>
      </c>
      <c r="D250" s="282" t="s">
        <v>138</v>
      </c>
      <c r="E250" s="284">
        <v>7000</v>
      </c>
      <c r="F250" s="284">
        <v>7001</v>
      </c>
      <c r="G250" s="285">
        <v>8866000</v>
      </c>
    </row>
    <row r="251" spans="1:7">
      <c r="A251" s="282">
        <v>4</v>
      </c>
      <c r="B251" s="282">
        <v>800</v>
      </c>
      <c r="C251" s="282" t="s">
        <v>482</v>
      </c>
      <c r="D251" s="282" t="s">
        <v>138</v>
      </c>
      <c r="E251" s="284">
        <v>7000</v>
      </c>
      <c r="F251" s="284">
        <v>7012</v>
      </c>
      <c r="G251" s="285">
        <v>7273000</v>
      </c>
    </row>
    <row r="252" spans="1:7">
      <c r="A252" s="282">
        <v>4</v>
      </c>
      <c r="B252" s="282">
        <v>800</v>
      </c>
      <c r="C252" s="282" t="s">
        <v>482</v>
      </c>
      <c r="D252" s="282" t="s">
        <v>138</v>
      </c>
      <c r="E252" s="284">
        <v>7000</v>
      </c>
      <c r="F252" s="284">
        <v>7049</v>
      </c>
      <c r="G252" s="285">
        <v>16800000</v>
      </c>
    </row>
    <row r="253" spans="1:7">
      <c r="A253" s="282">
        <v>4</v>
      </c>
      <c r="B253" s="282">
        <v>800</v>
      </c>
      <c r="C253" s="282" t="s">
        <v>482</v>
      </c>
      <c r="D253" s="282" t="s">
        <v>138</v>
      </c>
      <c r="E253" s="284">
        <v>7050</v>
      </c>
      <c r="F253" s="284">
        <v>7053</v>
      </c>
      <c r="G253" s="285">
        <v>8449000</v>
      </c>
    </row>
    <row r="254" spans="1:7">
      <c r="A254" s="282">
        <v>4</v>
      </c>
      <c r="B254" s="282">
        <v>800</v>
      </c>
      <c r="C254" s="282" t="s">
        <v>482</v>
      </c>
      <c r="D254" s="282" t="s">
        <v>138</v>
      </c>
      <c r="E254" s="284">
        <v>7750</v>
      </c>
      <c r="F254" s="284">
        <v>7799</v>
      </c>
      <c r="G254" s="285">
        <v>436471000</v>
      </c>
    </row>
    <row r="255" spans="1:7">
      <c r="A255" s="282">
        <v>4</v>
      </c>
      <c r="B255" s="282">
        <v>800</v>
      </c>
      <c r="C255" s="283" t="s">
        <v>483</v>
      </c>
      <c r="D255" s="283" t="s">
        <v>484</v>
      </c>
      <c r="E255" s="284">
        <v>6600</v>
      </c>
      <c r="F255" s="284">
        <v>6605</v>
      </c>
      <c r="G255" s="285">
        <v>60000000</v>
      </c>
    </row>
    <row r="256" spans="1:7">
      <c r="A256" s="282">
        <v>4</v>
      </c>
      <c r="B256" s="282">
        <v>800</v>
      </c>
      <c r="C256" s="283" t="s">
        <v>485</v>
      </c>
      <c r="D256" s="283" t="s">
        <v>486</v>
      </c>
      <c r="E256" s="284">
        <v>6200</v>
      </c>
      <c r="F256" s="284">
        <v>6201</v>
      </c>
      <c r="G256" s="285">
        <v>5700000</v>
      </c>
    </row>
    <row r="257" spans="1:7">
      <c r="A257" s="282">
        <v>4</v>
      </c>
      <c r="B257" s="282">
        <v>800</v>
      </c>
      <c r="C257" s="282" t="s">
        <v>485</v>
      </c>
      <c r="D257" s="282" t="s">
        <v>486</v>
      </c>
      <c r="E257" s="284">
        <v>6200</v>
      </c>
      <c r="F257" s="284">
        <v>6202</v>
      </c>
      <c r="G257" s="285">
        <v>17900000</v>
      </c>
    </row>
    <row r="258" spans="1:7">
      <c r="A258" s="282">
        <v>4</v>
      </c>
      <c r="B258" s="282">
        <v>800</v>
      </c>
      <c r="C258" s="282" t="s">
        <v>485</v>
      </c>
      <c r="D258" s="282" t="s">
        <v>486</v>
      </c>
      <c r="E258" s="284">
        <v>6600</v>
      </c>
      <c r="F258" s="284">
        <v>6606</v>
      </c>
      <c r="G258" s="285">
        <v>4250000</v>
      </c>
    </row>
    <row r="259" spans="1:7">
      <c r="A259" s="282">
        <v>4</v>
      </c>
      <c r="B259" s="282">
        <v>800</v>
      </c>
      <c r="C259" s="282" t="s">
        <v>485</v>
      </c>
      <c r="D259" s="282" t="s">
        <v>486</v>
      </c>
      <c r="E259" s="284">
        <v>6900</v>
      </c>
      <c r="F259" s="284">
        <v>6949</v>
      </c>
      <c r="G259" s="285">
        <v>21499000</v>
      </c>
    </row>
    <row r="260" spans="1:7">
      <c r="A260" s="282">
        <v>4</v>
      </c>
      <c r="B260" s="282">
        <v>800</v>
      </c>
      <c r="C260" s="282" t="s">
        <v>485</v>
      </c>
      <c r="D260" s="282" t="s">
        <v>486</v>
      </c>
      <c r="E260" s="284">
        <v>7000</v>
      </c>
      <c r="F260" s="284">
        <v>7001</v>
      </c>
      <c r="G260" s="285">
        <v>25746000</v>
      </c>
    </row>
    <row r="261" spans="1:7">
      <c r="A261" s="282">
        <v>4</v>
      </c>
      <c r="B261" s="282">
        <v>800</v>
      </c>
      <c r="C261" s="282" t="s">
        <v>485</v>
      </c>
      <c r="D261" s="282" t="s">
        <v>486</v>
      </c>
      <c r="E261" s="284">
        <v>7000</v>
      </c>
      <c r="F261" s="284">
        <v>7004</v>
      </c>
      <c r="G261" s="285">
        <v>21840000</v>
      </c>
    </row>
    <row r="262" spans="1:7">
      <c r="A262" s="282">
        <v>4</v>
      </c>
      <c r="B262" s="282">
        <v>800</v>
      </c>
      <c r="C262" s="282" t="s">
        <v>485</v>
      </c>
      <c r="D262" s="282" t="s">
        <v>486</v>
      </c>
      <c r="E262" s="284">
        <v>7000</v>
      </c>
      <c r="F262" s="284">
        <v>7049</v>
      </c>
      <c r="G262" s="285">
        <v>48850000</v>
      </c>
    </row>
    <row r="263" spans="1:7">
      <c r="A263" s="282">
        <v>4</v>
      </c>
      <c r="B263" s="282">
        <v>800</v>
      </c>
      <c r="C263" s="282" t="s">
        <v>485</v>
      </c>
      <c r="D263" s="282" t="s">
        <v>486</v>
      </c>
      <c r="E263" s="284">
        <v>7750</v>
      </c>
      <c r="F263" s="284">
        <v>7761</v>
      </c>
      <c r="G263" s="285">
        <v>2000000</v>
      </c>
    </row>
    <row r="264" spans="1:7">
      <c r="A264" s="282">
        <v>4</v>
      </c>
      <c r="B264" s="282">
        <v>800</v>
      </c>
      <c r="C264" s="282" t="s">
        <v>485</v>
      </c>
      <c r="D264" s="282" t="s">
        <v>486</v>
      </c>
      <c r="E264" s="284">
        <v>7750</v>
      </c>
      <c r="F264" s="284">
        <v>7799</v>
      </c>
      <c r="G264" s="285">
        <v>40020000</v>
      </c>
    </row>
    <row r="265" spans="1:7">
      <c r="A265" s="282">
        <v>4</v>
      </c>
      <c r="B265" s="282">
        <v>800</v>
      </c>
      <c r="C265" s="282" t="s">
        <v>485</v>
      </c>
      <c r="D265" s="282" t="s">
        <v>486</v>
      </c>
      <c r="E265" s="284">
        <v>9300</v>
      </c>
      <c r="F265" s="284">
        <v>9301</v>
      </c>
      <c r="G265" s="285">
        <v>150000000</v>
      </c>
    </row>
    <row r="266" spans="1:7">
      <c r="A266" s="282">
        <v>4</v>
      </c>
      <c r="B266" s="282">
        <v>800</v>
      </c>
      <c r="C266" s="283" t="s">
        <v>487</v>
      </c>
      <c r="D266" s="283" t="s">
        <v>488</v>
      </c>
      <c r="E266" s="284">
        <v>6500</v>
      </c>
      <c r="F266" s="284">
        <v>6504</v>
      </c>
      <c r="G266" s="285">
        <v>303004000</v>
      </c>
    </row>
    <row r="267" spans="1:7">
      <c r="A267" s="282">
        <v>4</v>
      </c>
      <c r="B267" s="282">
        <v>800</v>
      </c>
      <c r="C267" s="282" t="s">
        <v>487</v>
      </c>
      <c r="D267" s="282" t="s">
        <v>488</v>
      </c>
      <c r="E267" s="284">
        <v>6650</v>
      </c>
      <c r="F267" s="284">
        <v>6652</v>
      </c>
      <c r="G267" s="285">
        <v>4100000</v>
      </c>
    </row>
    <row r="268" spans="1:7">
      <c r="A268" s="282">
        <v>4</v>
      </c>
      <c r="B268" s="282">
        <v>800</v>
      </c>
      <c r="C268" s="282" t="s">
        <v>487</v>
      </c>
      <c r="D268" s="282" t="s">
        <v>488</v>
      </c>
      <c r="E268" s="284">
        <v>6650</v>
      </c>
      <c r="F268" s="284">
        <v>6657</v>
      </c>
      <c r="G268" s="285">
        <v>200000</v>
      </c>
    </row>
    <row r="269" spans="1:7">
      <c r="A269" s="282">
        <v>4</v>
      </c>
      <c r="B269" s="282">
        <v>800</v>
      </c>
      <c r="C269" s="282" t="s">
        <v>487</v>
      </c>
      <c r="D269" s="282" t="s">
        <v>488</v>
      </c>
      <c r="E269" s="284">
        <v>6650</v>
      </c>
      <c r="F269" s="284">
        <v>6699</v>
      </c>
      <c r="G269" s="285">
        <v>35700000</v>
      </c>
    </row>
    <row r="270" spans="1:7">
      <c r="A270" s="282">
        <v>4</v>
      </c>
      <c r="B270" s="282">
        <v>800</v>
      </c>
      <c r="C270" s="282" t="s">
        <v>487</v>
      </c>
      <c r="D270" s="282" t="s">
        <v>488</v>
      </c>
      <c r="E270" s="284">
        <v>6750</v>
      </c>
      <c r="F270" s="284">
        <v>6799</v>
      </c>
      <c r="G270" s="285">
        <v>70000000</v>
      </c>
    </row>
    <row r="271" spans="1:7">
      <c r="A271" s="282">
        <v>4</v>
      </c>
      <c r="B271" s="282">
        <v>800</v>
      </c>
      <c r="C271" s="282" t="s">
        <v>487</v>
      </c>
      <c r="D271" s="282" t="s">
        <v>488</v>
      </c>
      <c r="E271" s="284">
        <v>7750</v>
      </c>
      <c r="F271" s="284">
        <v>7799</v>
      </c>
      <c r="G271" s="285">
        <v>61228000</v>
      </c>
    </row>
    <row r="272" spans="1:7">
      <c r="A272" s="282">
        <v>4</v>
      </c>
      <c r="B272" s="282">
        <v>800</v>
      </c>
      <c r="C272" s="282" t="s">
        <v>487</v>
      </c>
      <c r="D272" s="282" t="s">
        <v>488</v>
      </c>
      <c r="E272" s="284">
        <v>9300</v>
      </c>
      <c r="F272" s="284">
        <v>9301</v>
      </c>
      <c r="G272" s="285">
        <v>45303000</v>
      </c>
    </row>
    <row r="273" spans="1:7">
      <c r="A273" s="282">
        <v>4</v>
      </c>
      <c r="B273" s="282">
        <v>800</v>
      </c>
      <c r="C273" s="282" t="s">
        <v>487</v>
      </c>
      <c r="D273" s="283" t="s">
        <v>147</v>
      </c>
      <c r="E273" s="284">
        <v>7750</v>
      </c>
      <c r="F273" s="284">
        <v>7799</v>
      </c>
      <c r="G273" s="285">
        <v>70800000</v>
      </c>
    </row>
    <row r="274" spans="1:7">
      <c r="A274" s="282">
        <v>4</v>
      </c>
      <c r="B274" s="282">
        <v>800</v>
      </c>
      <c r="C274" s="282" t="s">
        <v>487</v>
      </c>
      <c r="D274" s="283" t="s">
        <v>489</v>
      </c>
      <c r="E274" s="284">
        <v>6650</v>
      </c>
      <c r="F274" s="284">
        <v>6652</v>
      </c>
      <c r="G274" s="285">
        <v>1000000</v>
      </c>
    </row>
    <row r="275" spans="1:7">
      <c r="A275" s="282">
        <v>4</v>
      </c>
      <c r="B275" s="282">
        <v>800</v>
      </c>
      <c r="C275" s="282" t="s">
        <v>487</v>
      </c>
      <c r="D275" s="282" t="s">
        <v>489</v>
      </c>
      <c r="E275" s="284">
        <v>6650</v>
      </c>
      <c r="F275" s="284">
        <v>6657</v>
      </c>
      <c r="G275" s="285">
        <v>1000000</v>
      </c>
    </row>
    <row r="276" spans="1:7">
      <c r="A276" s="282">
        <v>4</v>
      </c>
      <c r="B276" s="282">
        <v>800</v>
      </c>
      <c r="C276" s="282" t="s">
        <v>487</v>
      </c>
      <c r="D276" s="282" t="s">
        <v>489</v>
      </c>
      <c r="E276" s="284">
        <v>6650</v>
      </c>
      <c r="F276" s="284">
        <v>6699</v>
      </c>
      <c r="G276" s="285">
        <v>18000000</v>
      </c>
    </row>
    <row r="277" spans="1:7">
      <c r="A277" s="282">
        <v>4</v>
      </c>
      <c r="B277" s="282">
        <v>800</v>
      </c>
      <c r="C277" s="283" t="s">
        <v>108</v>
      </c>
      <c r="D277" s="283" t="s">
        <v>109</v>
      </c>
      <c r="E277" s="284">
        <v>6100</v>
      </c>
      <c r="F277" s="284">
        <v>6105</v>
      </c>
      <c r="G277" s="285">
        <v>180870000</v>
      </c>
    </row>
    <row r="278" spans="1:7">
      <c r="A278" s="282">
        <v>4</v>
      </c>
      <c r="B278" s="282">
        <v>800</v>
      </c>
      <c r="C278" s="282" t="s">
        <v>108</v>
      </c>
      <c r="D278" s="282" t="s">
        <v>109</v>
      </c>
      <c r="E278" s="284">
        <v>6200</v>
      </c>
      <c r="F278" s="284">
        <v>6202</v>
      </c>
      <c r="G278" s="285">
        <v>2700000</v>
      </c>
    </row>
    <row r="279" spans="1:7">
      <c r="A279" s="282">
        <v>4</v>
      </c>
      <c r="B279" s="282">
        <v>800</v>
      </c>
      <c r="C279" s="282" t="s">
        <v>108</v>
      </c>
      <c r="D279" s="282" t="s">
        <v>109</v>
      </c>
      <c r="E279" s="284">
        <v>6550</v>
      </c>
      <c r="F279" s="284">
        <v>6551</v>
      </c>
      <c r="G279" s="285">
        <v>6470000</v>
      </c>
    </row>
    <row r="280" spans="1:7">
      <c r="A280" s="282">
        <v>4</v>
      </c>
      <c r="B280" s="282">
        <v>800</v>
      </c>
      <c r="C280" s="282" t="s">
        <v>108</v>
      </c>
      <c r="D280" s="282" t="s">
        <v>109</v>
      </c>
      <c r="E280" s="284">
        <v>6550</v>
      </c>
      <c r="F280" s="284">
        <v>6552</v>
      </c>
      <c r="G280" s="285">
        <v>3000000</v>
      </c>
    </row>
    <row r="281" spans="1:7">
      <c r="A281" s="282">
        <v>4</v>
      </c>
      <c r="B281" s="282">
        <v>800</v>
      </c>
      <c r="C281" s="282" t="s">
        <v>108</v>
      </c>
      <c r="D281" s="282" t="s">
        <v>109</v>
      </c>
      <c r="E281" s="284">
        <v>6600</v>
      </c>
      <c r="F281" s="284">
        <v>6606</v>
      </c>
      <c r="G281" s="285">
        <v>71600000</v>
      </c>
    </row>
    <row r="282" spans="1:7">
      <c r="A282" s="282">
        <v>4</v>
      </c>
      <c r="B282" s="282">
        <v>800</v>
      </c>
      <c r="C282" s="282" t="s">
        <v>108</v>
      </c>
      <c r="D282" s="282" t="s">
        <v>109</v>
      </c>
      <c r="E282" s="284">
        <v>6650</v>
      </c>
      <c r="F282" s="284">
        <v>6651</v>
      </c>
      <c r="G282" s="285">
        <v>13450000</v>
      </c>
    </row>
    <row r="283" spans="1:7">
      <c r="A283" s="282">
        <v>4</v>
      </c>
      <c r="B283" s="282">
        <v>800</v>
      </c>
      <c r="C283" s="282" t="s">
        <v>108</v>
      </c>
      <c r="D283" s="282" t="s">
        <v>109</v>
      </c>
      <c r="E283" s="284">
        <v>6650</v>
      </c>
      <c r="F283" s="284">
        <v>6652</v>
      </c>
      <c r="G283" s="285">
        <v>10935000</v>
      </c>
    </row>
    <row r="284" spans="1:7">
      <c r="A284" s="282">
        <v>4</v>
      </c>
      <c r="B284" s="282">
        <v>800</v>
      </c>
      <c r="C284" s="282" t="s">
        <v>108</v>
      </c>
      <c r="D284" s="282" t="s">
        <v>109</v>
      </c>
      <c r="E284" s="284">
        <v>6650</v>
      </c>
      <c r="F284" s="284">
        <v>6657</v>
      </c>
      <c r="G284" s="285">
        <v>8700000</v>
      </c>
    </row>
    <row r="285" spans="1:7">
      <c r="A285" s="282">
        <v>4</v>
      </c>
      <c r="B285" s="282">
        <v>800</v>
      </c>
      <c r="C285" s="282" t="s">
        <v>108</v>
      </c>
      <c r="D285" s="282" t="s">
        <v>109</v>
      </c>
      <c r="E285" s="284">
        <v>6650</v>
      </c>
      <c r="F285" s="284">
        <v>6699</v>
      </c>
      <c r="G285" s="285">
        <v>475685000</v>
      </c>
    </row>
    <row r="286" spans="1:7">
      <c r="A286" s="282">
        <v>4</v>
      </c>
      <c r="B286" s="282">
        <v>800</v>
      </c>
      <c r="C286" s="282" t="s">
        <v>108</v>
      </c>
      <c r="D286" s="282" t="s">
        <v>109</v>
      </c>
      <c r="E286" s="284">
        <v>6700</v>
      </c>
      <c r="F286" s="284">
        <v>6701</v>
      </c>
      <c r="G286" s="285">
        <v>3192000</v>
      </c>
    </row>
    <row r="287" spans="1:7">
      <c r="A287" s="282">
        <v>4</v>
      </c>
      <c r="B287" s="282">
        <v>800</v>
      </c>
      <c r="C287" s="282" t="s">
        <v>108</v>
      </c>
      <c r="D287" s="282" t="s">
        <v>109</v>
      </c>
      <c r="E287" s="284">
        <v>6700</v>
      </c>
      <c r="F287" s="284">
        <v>6702</v>
      </c>
      <c r="G287" s="285">
        <v>1050000</v>
      </c>
    </row>
    <row r="288" spans="1:7">
      <c r="A288" s="282">
        <v>4</v>
      </c>
      <c r="B288" s="282">
        <v>800</v>
      </c>
      <c r="C288" s="282" t="s">
        <v>108</v>
      </c>
      <c r="D288" s="282" t="s">
        <v>109</v>
      </c>
      <c r="E288" s="284">
        <v>6750</v>
      </c>
      <c r="F288" s="284">
        <v>6751</v>
      </c>
      <c r="G288" s="285">
        <v>4860000</v>
      </c>
    </row>
    <row r="289" spans="1:7">
      <c r="A289" s="282">
        <v>4</v>
      </c>
      <c r="B289" s="282">
        <v>800</v>
      </c>
      <c r="C289" s="282" t="s">
        <v>108</v>
      </c>
      <c r="D289" s="282" t="s">
        <v>109</v>
      </c>
      <c r="E289" s="284">
        <v>6750</v>
      </c>
      <c r="F289" s="284">
        <v>6757</v>
      </c>
      <c r="G289" s="285">
        <v>12600000</v>
      </c>
    </row>
    <row r="290" spans="1:7">
      <c r="A290" s="282">
        <v>4</v>
      </c>
      <c r="B290" s="282">
        <v>800</v>
      </c>
      <c r="C290" s="282" t="s">
        <v>108</v>
      </c>
      <c r="D290" s="282" t="s">
        <v>109</v>
      </c>
      <c r="E290" s="284">
        <v>6750</v>
      </c>
      <c r="F290" s="284">
        <v>6799</v>
      </c>
      <c r="G290" s="285">
        <v>408788000</v>
      </c>
    </row>
    <row r="291" spans="1:7">
      <c r="A291" s="282">
        <v>4</v>
      </c>
      <c r="B291" s="282">
        <v>800</v>
      </c>
      <c r="C291" s="282" t="s">
        <v>108</v>
      </c>
      <c r="D291" s="282" t="s">
        <v>109</v>
      </c>
      <c r="E291" s="284">
        <v>7000</v>
      </c>
      <c r="F291" s="284">
        <v>7001</v>
      </c>
      <c r="G291" s="285">
        <v>99960000</v>
      </c>
    </row>
    <row r="292" spans="1:7">
      <c r="A292" s="282">
        <v>4</v>
      </c>
      <c r="B292" s="282">
        <v>800</v>
      </c>
      <c r="C292" s="282" t="s">
        <v>108</v>
      </c>
      <c r="D292" s="282" t="s">
        <v>109</v>
      </c>
      <c r="E292" s="284">
        <v>7000</v>
      </c>
      <c r="F292" s="284">
        <v>7012</v>
      </c>
      <c r="G292" s="285">
        <v>7070000</v>
      </c>
    </row>
    <row r="293" spans="1:7">
      <c r="A293" s="282">
        <v>4</v>
      </c>
      <c r="B293" s="282">
        <v>800</v>
      </c>
      <c r="C293" s="282" t="s">
        <v>108</v>
      </c>
      <c r="D293" s="282" t="s">
        <v>109</v>
      </c>
      <c r="E293" s="284">
        <v>7000</v>
      </c>
      <c r="F293" s="284">
        <v>7049</v>
      </c>
      <c r="G293" s="285">
        <v>51650000</v>
      </c>
    </row>
    <row r="294" spans="1:7">
      <c r="A294" s="282">
        <v>4</v>
      </c>
      <c r="B294" s="282">
        <v>800</v>
      </c>
      <c r="C294" s="282" t="s">
        <v>108</v>
      </c>
      <c r="D294" s="282" t="s">
        <v>109</v>
      </c>
      <c r="E294" s="284">
        <v>7750</v>
      </c>
      <c r="F294" s="284">
        <v>7756</v>
      </c>
      <c r="G294" s="285">
        <v>5476000</v>
      </c>
    </row>
    <row r="295" spans="1:7">
      <c r="A295" s="282">
        <v>4</v>
      </c>
      <c r="B295" s="282">
        <v>800</v>
      </c>
      <c r="C295" s="282" t="s">
        <v>108</v>
      </c>
      <c r="D295" s="282" t="s">
        <v>109</v>
      </c>
      <c r="E295" s="284">
        <v>7750</v>
      </c>
      <c r="F295" s="284">
        <v>7761</v>
      </c>
      <c r="G295" s="285">
        <v>12200000</v>
      </c>
    </row>
    <row r="296" spans="1:7">
      <c r="A296" s="282">
        <v>4</v>
      </c>
      <c r="B296" s="282">
        <v>800</v>
      </c>
      <c r="C296" s="282" t="s">
        <v>108</v>
      </c>
      <c r="D296" s="282" t="s">
        <v>109</v>
      </c>
      <c r="E296" s="284">
        <v>7750</v>
      </c>
      <c r="F296" s="284">
        <v>7799</v>
      </c>
      <c r="G296" s="285">
        <v>1894376900</v>
      </c>
    </row>
    <row r="297" spans="1:7">
      <c r="A297" s="282">
        <v>4</v>
      </c>
      <c r="B297" s="282">
        <v>800</v>
      </c>
      <c r="C297" s="282" t="s">
        <v>108</v>
      </c>
      <c r="D297" s="283" t="s">
        <v>217</v>
      </c>
      <c r="E297" s="284">
        <v>6750</v>
      </c>
      <c r="F297" s="284">
        <v>6799</v>
      </c>
      <c r="G297" s="285">
        <v>253193000</v>
      </c>
    </row>
    <row r="298" spans="1:7">
      <c r="A298" s="282">
        <v>4</v>
      </c>
      <c r="B298" s="282">
        <v>800</v>
      </c>
      <c r="C298" s="282" t="s">
        <v>108</v>
      </c>
      <c r="D298" s="282" t="s">
        <v>217</v>
      </c>
      <c r="E298" s="284">
        <v>6900</v>
      </c>
      <c r="F298" s="284">
        <v>6922</v>
      </c>
      <c r="G298" s="285">
        <v>9197000</v>
      </c>
    </row>
    <row r="299" spans="1:7">
      <c r="A299" s="282">
        <v>4</v>
      </c>
      <c r="B299" s="282">
        <v>800</v>
      </c>
      <c r="C299" s="282" t="s">
        <v>108</v>
      </c>
      <c r="D299" s="282" t="s">
        <v>217</v>
      </c>
      <c r="E299" s="284">
        <v>6900</v>
      </c>
      <c r="F299" s="284">
        <v>6923</v>
      </c>
      <c r="G299" s="285">
        <v>99354500</v>
      </c>
    </row>
    <row r="300" spans="1:7">
      <c r="A300" s="282">
        <v>4</v>
      </c>
      <c r="B300" s="282">
        <v>800</v>
      </c>
      <c r="C300" s="282" t="s">
        <v>108</v>
      </c>
      <c r="D300" s="282" t="s">
        <v>217</v>
      </c>
      <c r="E300" s="284">
        <v>7050</v>
      </c>
      <c r="F300" s="284">
        <v>7053</v>
      </c>
      <c r="G300" s="285">
        <v>1524000</v>
      </c>
    </row>
    <row r="301" spans="1:7">
      <c r="A301" s="282">
        <v>4</v>
      </c>
      <c r="B301" s="282">
        <v>800</v>
      </c>
      <c r="C301" s="282" t="s">
        <v>108</v>
      </c>
      <c r="D301" s="282" t="s">
        <v>217</v>
      </c>
      <c r="E301" s="284">
        <v>9300</v>
      </c>
      <c r="F301" s="284">
        <v>9301</v>
      </c>
      <c r="G301" s="285">
        <v>253710000</v>
      </c>
    </row>
    <row r="302" spans="1:7">
      <c r="A302" s="282">
        <v>4</v>
      </c>
      <c r="B302" s="282">
        <v>800</v>
      </c>
      <c r="C302" s="282" t="s">
        <v>108</v>
      </c>
      <c r="D302" s="283" t="s">
        <v>149</v>
      </c>
      <c r="E302" s="284">
        <v>6600</v>
      </c>
      <c r="F302" s="284">
        <v>6606</v>
      </c>
      <c r="G302" s="285">
        <v>10500000</v>
      </c>
    </row>
    <row r="303" spans="1:7">
      <c r="A303" s="282">
        <v>4</v>
      </c>
      <c r="B303" s="282">
        <v>800</v>
      </c>
      <c r="C303" s="282" t="s">
        <v>108</v>
      </c>
      <c r="D303" s="282" t="s">
        <v>149</v>
      </c>
      <c r="E303" s="284">
        <v>6750</v>
      </c>
      <c r="F303" s="284">
        <v>6751</v>
      </c>
      <c r="G303" s="285">
        <v>7700000</v>
      </c>
    </row>
    <row r="304" spans="1:7">
      <c r="A304" s="282">
        <v>4</v>
      </c>
      <c r="B304" s="282">
        <v>800</v>
      </c>
      <c r="C304" s="282" t="s">
        <v>108</v>
      </c>
      <c r="D304" s="282" t="s">
        <v>149</v>
      </c>
      <c r="E304" s="284">
        <v>6750</v>
      </c>
      <c r="F304" s="284">
        <v>6799</v>
      </c>
      <c r="G304" s="285">
        <v>218700000</v>
      </c>
    </row>
    <row r="305" spans="1:7">
      <c r="A305" s="282">
        <v>4</v>
      </c>
      <c r="B305" s="282">
        <v>800</v>
      </c>
      <c r="C305" s="282" t="s">
        <v>108</v>
      </c>
      <c r="D305" s="282" t="s">
        <v>149</v>
      </c>
      <c r="E305" s="284">
        <v>6900</v>
      </c>
      <c r="F305" s="284">
        <v>6921</v>
      </c>
      <c r="G305" s="285">
        <v>290000000</v>
      </c>
    </row>
    <row r="306" spans="1:7">
      <c r="A306" s="282">
        <v>4</v>
      </c>
      <c r="B306" s="282">
        <v>800</v>
      </c>
      <c r="C306" s="282" t="s">
        <v>108</v>
      </c>
      <c r="D306" s="282" t="s">
        <v>149</v>
      </c>
      <c r="E306" s="284">
        <v>6900</v>
      </c>
      <c r="F306" s="284">
        <v>6922</v>
      </c>
      <c r="G306" s="285">
        <v>1942965000</v>
      </c>
    </row>
    <row r="307" spans="1:7">
      <c r="A307" s="282">
        <v>4</v>
      </c>
      <c r="B307" s="282">
        <v>800</v>
      </c>
      <c r="C307" s="282" t="s">
        <v>108</v>
      </c>
      <c r="D307" s="282" t="s">
        <v>149</v>
      </c>
      <c r="E307" s="284">
        <v>9300</v>
      </c>
      <c r="F307" s="284">
        <v>9301</v>
      </c>
      <c r="G307" s="285">
        <v>6063116625</v>
      </c>
    </row>
    <row r="308" spans="1:7">
      <c r="A308" s="282">
        <v>4</v>
      </c>
      <c r="B308" s="282">
        <v>800</v>
      </c>
      <c r="C308" s="282" t="s">
        <v>108</v>
      </c>
      <c r="D308" s="282" t="s">
        <v>149</v>
      </c>
      <c r="E308" s="284">
        <v>9400</v>
      </c>
      <c r="F308" s="284">
        <v>9401</v>
      </c>
      <c r="G308" s="285">
        <v>270376000</v>
      </c>
    </row>
    <row r="309" spans="1:7">
      <c r="A309" s="282">
        <v>4</v>
      </c>
      <c r="B309" s="282">
        <v>800</v>
      </c>
      <c r="C309" s="282" t="s">
        <v>108</v>
      </c>
      <c r="D309" s="282" t="s">
        <v>149</v>
      </c>
      <c r="E309" s="284">
        <v>9400</v>
      </c>
      <c r="F309" s="284">
        <v>9402</v>
      </c>
      <c r="G309" s="285">
        <v>797755000</v>
      </c>
    </row>
    <row r="310" spans="1:7">
      <c r="A310" s="282">
        <v>4</v>
      </c>
      <c r="B310" s="282">
        <v>800</v>
      </c>
      <c r="C310" s="282" t="s">
        <v>108</v>
      </c>
      <c r="D310" s="282" t="s">
        <v>149</v>
      </c>
      <c r="E310" s="284">
        <v>9400</v>
      </c>
      <c r="F310" s="284">
        <v>9449</v>
      </c>
      <c r="G310" s="285">
        <v>21793000</v>
      </c>
    </row>
    <row r="311" spans="1:7">
      <c r="A311" s="282">
        <v>4</v>
      </c>
      <c r="B311" s="282">
        <v>800</v>
      </c>
      <c r="C311" s="282" t="s">
        <v>108</v>
      </c>
      <c r="D311" s="283" t="s">
        <v>490</v>
      </c>
      <c r="E311" s="284">
        <v>6500</v>
      </c>
      <c r="F311" s="284">
        <v>6501</v>
      </c>
      <c r="G311" s="285">
        <v>133663803</v>
      </c>
    </row>
    <row r="312" spans="1:7">
      <c r="A312" s="282">
        <v>4</v>
      </c>
      <c r="B312" s="282">
        <v>800</v>
      </c>
      <c r="C312" s="282" t="s">
        <v>108</v>
      </c>
      <c r="D312" s="282" t="s">
        <v>490</v>
      </c>
      <c r="E312" s="284">
        <v>6600</v>
      </c>
      <c r="F312" s="284">
        <v>6606</v>
      </c>
      <c r="G312" s="285">
        <v>94427040</v>
      </c>
    </row>
    <row r="313" spans="1:7">
      <c r="A313" s="282">
        <v>4</v>
      </c>
      <c r="B313" s="282">
        <v>800</v>
      </c>
      <c r="C313" s="282" t="s">
        <v>108</v>
      </c>
      <c r="D313" s="282" t="s">
        <v>490</v>
      </c>
      <c r="E313" s="284">
        <v>6650</v>
      </c>
      <c r="F313" s="284">
        <v>6657</v>
      </c>
      <c r="G313" s="285">
        <v>300000</v>
      </c>
    </row>
    <row r="314" spans="1:7">
      <c r="A314" s="282">
        <v>4</v>
      </c>
      <c r="B314" s="282">
        <v>800</v>
      </c>
      <c r="C314" s="282" t="s">
        <v>108</v>
      </c>
      <c r="D314" s="282" t="s">
        <v>490</v>
      </c>
      <c r="E314" s="284">
        <v>6650</v>
      </c>
      <c r="F314" s="284">
        <v>6699</v>
      </c>
      <c r="G314" s="285">
        <v>7780000</v>
      </c>
    </row>
    <row r="315" spans="1:7">
      <c r="A315" s="282">
        <v>4</v>
      </c>
      <c r="B315" s="282">
        <v>800</v>
      </c>
      <c r="C315" s="282" t="s">
        <v>108</v>
      </c>
      <c r="D315" s="282" t="s">
        <v>490</v>
      </c>
      <c r="E315" s="284">
        <v>6750</v>
      </c>
      <c r="F315" s="284">
        <v>6757</v>
      </c>
      <c r="G315" s="285">
        <v>66000000</v>
      </c>
    </row>
    <row r="316" spans="1:7">
      <c r="A316" s="282">
        <v>4</v>
      </c>
      <c r="B316" s="282">
        <v>800</v>
      </c>
      <c r="C316" s="282" t="s">
        <v>108</v>
      </c>
      <c r="D316" s="282" t="s">
        <v>490</v>
      </c>
      <c r="E316" s="284">
        <v>6900</v>
      </c>
      <c r="F316" s="284">
        <v>6921</v>
      </c>
      <c r="G316" s="285">
        <v>27860000</v>
      </c>
    </row>
    <row r="317" spans="1:7">
      <c r="A317" s="282">
        <v>4</v>
      </c>
      <c r="B317" s="282">
        <v>800</v>
      </c>
      <c r="C317" s="282" t="s">
        <v>108</v>
      </c>
      <c r="D317" s="282" t="s">
        <v>490</v>
      </c>
      <c r="E317" s="284">
        <v>7750</v>
      </c>
      <c r="F317" s="284">
        <v>7761</v>
      </c>
      <c r="G317" s="285">
        <v>10000000</v>
      </c>
    </row>
    <row r="318" spans="1:7">
      <c r="A318" s="282">
        <v>4</v>
      </c>
      <c r="B318" s="282">
        <v>800</v>
      </c>
      <c r="C318" s="282" t="s">
        <v>108</v>
      </c>
      <c r="D318" s="282" t="s">
        <v>490</v>
      </c>
      <c r="E318" s="284">
        <v>7750</v>
      </c>
      <c r="F318" s="284">
        <v>7799</v>
      </c>
      <c r="G318" s="285">
        <v>53440000</v>
      </c>
    </row>
    <row r="319" spans="1:7">
      <c r="A319" s="282">
        <v>4</v>
      </c>
      <c r="B319" s="282">
        <v>800</v>
      </c>
      <c r="C319" s="282" t="s">
        <v>108</v>
      </c>
      <c r="D319" s="283" t="s">
        <v>491</v>
      </c>
      <c r="E319" s="284">
        <v>9300</v>
      </c>
      <c r="F319" s="284">
        <v>9301</v>
      </c>
      <c r="G319" s="285">
        <v>287845000</v>
      </c>
    </row>
    <row r="320" spans="1:7">
      <c r="A320" s="282">
        <v>4</v>
      </c>
      <c r="B320" s="282">
        <v>800</v>
      </c>
      <c r="C320" s="282" t="s">
        <v>108</v>
      </c>
      <c r="D320" s="282" t="s">
        <v>491</v>
      </c>
      <c r="E320" s="284">
        <v>9400</v>
      </c>
      <c r="F320" s="284">
        <v>9402</v>
      </c>
      <c r="G320" s="285">
        <v>15000000</v>
      </c>
    </row>
    <row r="321" spans="1:7">
      <c r="A321" s="282">
        <v>4</v>
      </c>
      <c r="B321" s="282">
        <v>800</v>
      </c>
      <c r="C321" s="282" t="s">
        <v>108</v>
      </c>
      <c r="D321" s="283" t="s">
        <v>135</v>
      </c>
      <c r="E321" s="284">
        <v>6000</v>
      </c>
      <c r="F321" s="284">
        <v>6001</v>
      </c>
      <c r="G321" s="285">
        <v>63624602</v>
      </c>
    </row>
    <row r="322" spans="1:7">
      <c r="A322" s="282">
        <v>4</v>
      </c>
      <c r="B322" s="282">
        <v>800</v>
      </c>
      <c r="C322" s="282" t="s">
        <v>108</v>
      </c>
      <c r="D322" s="282" t="s">
        <v>135</v>
      </c>
      <c r="E322" s="284">
        <v>6100</v>
      </c>
      <c r="F322" s="284">
        <v>6101</v>
      </c>
      <c r="G322" s="285">
        <v>1989000</v>
      </c>
    </row>
    <row r="323" spans="1:7">
      <c r="A323" s="282">
        <v>4</v>
      </c>
      <c r="B323" s="282">
        <v>800</v>
      </c>
      <c r="C323" s="282" t="s">
        <v>108</v>
      </c>
      <c r="D323" s="282" t="s">
        <v>135</v>
      </c>
      <c r="E323" s="284">
        <v>6100</v>
      </c>
      <c r="F323" s="284">
        <v>6102</v>
      </c>
      <c r="G323" s="285">
        <v>4914000</v>
      </c>
    </row>
    <row r="324" spans="1:7">
      <c r="A324" s="282">
        <v>4</v>
      </c>
      <c r="B324" s="282">
        <v>800</v>
      </c>
      <c r="C324" s="282" t="s">
        <v>108</v>
      </c>
      <c r="D324" s="282" t="s">
        <v>135</v>
      </c>
      <c r="E324" s="284">
        <v>6100</v>
      </c>
      <c r="F324" s="284">
        <v>6105</v>
      </c>
      <c r="G324" s="285">
        <v>191012725</v>
      </c>
    </row>
    <row r="325" spans="1:7">
      <c r="A325" s="282">
        <v>4</v>
      </c>
      <c r="B325" s="282">
        <v>800</v>
      </c>
      <c r="C325" s="282" t="s">
        <v>108</v>
      </c>
      <c r="D325" s="282" t="s">
        <v>135</v>
      </c>
      <c r="E325" s="284">
        <v>6100</v>
      </c>
      <c r="F325" s="284">
        <v>6107</v>
      </c>
      <c r="G325" s="285">
        <v>468000</v>
      </c>
    </row>
    <row r="326" spans="1:7">
      <c r="A326" s="282">
        <v>4</v>
      </c>
      <c r="B326" s="282">
        <v>800</v>
      </c>
      <c r="C326" s="282" t="s">
        <v>108</v>
      </c>
      <c r="D326" s="282" t="s">
        <v>135</v>
      </c>
      <c r="E326" s="284">
        <v>6100</v>
      </c>
      <c r="F326" s="284">
        <v>6113</v>
      </c>
      <c r="G326" s="285">
        <v>1170000</v>
      </c>
    </row>
    <row r="327" spans="1:7">
      <c r="A327" s="282">
        <v>4</v>
      </c>
      <c r="B327" s="282">
        <v>800</v>
      </c>
      <c r="C327" s="282" t="s">
        <v>108</v>
      </c>
      <c r="D327" s="282" t="s">
        <v>135</v>
      </c>
      <c r="E327" s="284">
        <v>6100</v>
      </c>
      <c r="F327" s="284">
        <v>6115</v>
      </c>
      <c r="G327" s="285">
        <v>1404000</v>
      </c>
    </row>
    <row r="328" spans="1:7">
      <c r="A328" s="282">
        <v>4</v>
      </c>
      <c r="B328" s="282">
        <v>800</v>
      </c>
      <c r="C328" s="282" t="s">
        <v>108</v>
      </c>
      <c r="D328" s="282" t="s">
        <v>135</v>
      </c>
      <c r="E328" s="284">
        <v>6200</v>
      </c>
      <c r="F328" s="284">
        <v>6201</v>
      </c>
      <c r="G328" s="285">
        <v>210418000</v>
      </c>
    </row>
    <row r="329" spans="1:7">
      <c r="A329" s="282">
        <v>4</v>
      </c>
      <c r="B329" s="282">
        <v>800</v>
      </c>
      <c r="C329" s="282" t="s">
        <v>108</v>
      </c>
      <c r="D329" s="282" t="s">
        <v>135</v>
      </c>
      <c r="E329" s="284">
        <v>6200</v>
      </c>
      <c r="F329" s="284">
        <v>6249</v>
      </c>
      <c r="G329" s="285">
        <v>7700000</v>
      </c>
    </row>
    <row r="330" spans="1:7">
      <c r="A330" s="282">
        <v>4</v>
      </c>
      <c r="B330" s="282">
        <v>800</v>
      </c>
      <c r="C330" s="282" t="s">
        <v>108</v>
      </c>
      <c r="D330" s="282" t="s">
        <v>135</v>
      </c>
      <c r="E330" s="284">
        <v>6250</v>
      </c>
      <c r="F330" s="284">
        <v>6299</v>
      </c>
      <c r="G330" s="285">
        <v>10000000</v>
      </c>
    </row>
    <row r="331" spans="1:7">
      <c r="A331" s="282">
        <v>4</v>
      </c>
      <c r="B331" s="282">
        <v>800</v>
      </c>
      <c r="C331" s="282" t="s">
        <v>108</v>
      </c>
      <c r="D331" s="282" t="s">
        <v>135</v>
      </c>
      <c r="E331" s="284">
        <v>6300</v>
      </c>
      <c r="F331" s="284">
        <v>6301</v>
      </c>
      <c r="G331" s="285">
        <v>14794416</v>
      </c>
    </row>
    <row r="332" spans="1:7">
      <c r="A332" s="282">
        <v>4</v>
      </c>
      <c r="B332" s="282">
        <v>800</v>
      </c>
      <c r="C332" s="282" t="s">
        <v>108</v>
      </c>
      <c r="D332" s="282" t="s">
        <v>135</v>
      </c>
      <c r="E332" s="284">
        <v>6300</v>
      </c>
      <c r="F332" s="284">
        <v>6302</v>
      </c>
      <c r="G332" s="285">
        <v>2339064</v>
      </c>
    </row>
    <row r="333" spans="1:7">
      <c r="A333" s="282">
        <v>4</v>
      </c>
      <c r="B333" s="282">
        <v>800</v>
      </c>
      <c r="C333" s="282" t="s">
        <v>108</v>
      </c>
      <c r="D333" s="282" t="s">
        <v>135</v>
      </c>
      <c r="E333" s="284">
        <v>6300</v>
      </c>
      <c r="F333" s="284">
        <v>6304</v>
      </c>
      <c r="G333" s="285">
        <v>779688</v>
      </c>
    </row>
    <row r="334" spans="1:7">
      <c r="A334" s="282">
        <v>4</v>
      </c>
      <c r="B334" s="282">
        <v>800</v>
      </c>
      <c r="C334" s="282" t="s">
        <v>108</v>
      </c>
      <c r="D334" s="282" t="s">
        <v>135</v>
      </c>
      <c r="E334" s="284">
        <v>6500</v>
      </c>
      <c r="F334" s="284">
        <v>6501</v>
      </c>
      <c r="G334" s="285">
        <v>4267242</v>
      </c>
    </row>
    <row r="335" spans="1:7">
      <c r="A335" s="282">
        <v>4</v>
      </c>
      <c r="B335" s="282">
        <v>800</v>
      </c>
      <c r="C335" s="282" t="s">
        <v>108</v>
      </c>
      <c r="D335" s="282" t="s">
        <v>135</v>
      </c>
      <c r="E335" s="284">
        <v>6500</v>
      </c>
      <c r="F335" s="284">
        <v>6502</v>
      </c>
      <c r="G335" s="285">
        <v>693821</v>
      </c>
    </row>
    <row r="336" spans="1:7">
      <c r="A336" s="282">
        <v>4</v>
      </c>
      <c r="B336" s="282">
        <v>800</v>
      </c>
      <c r="C336" s="282" t="s">
        <v>108</v>
      </c>
      <c r="D336" s="282" t="s">
        <v>135</v>
      </c>
      <c r="E336" s="284">
        <v>6550</v>
      </c>
      <c r="F336" s="284">
        <v>6551</v>
      </c>
      <c r="G336" s="285">
        <v>38819000</v>
      </c>
    </row>
    <row r="337" spans="1:7">
      <c r="A337" s="282">
        <v>4</v>
      </c>
      <c r="B337" s="282">
        <v>800</v>
      </c>
      <c r="C337" s="282" t="s">
        <v>108</v>
      </c>
      <c r="D337" s="282" t="s">
        <v>135</v>
      </c>
      <c r="E337" s="284">
        <v>6600</v>
      </c>
      <c r="F337" s="284">
        <v>6605</v>
      </c>
      <c r="G337" s="285">
        <v>1827442</v>
      </c>
    </row>
    <row r="338" spans="1:7">
      <c r="A338" s="282">
        <v>4</v>
      </c>
      <c r="B338" s="282">
        <v>800</v>
      </c>
      <c r="C338" s="282" t="s">
        <v>108</v>
      </c>
      <c r="D338" s="282" t="s">
        <v>135</v>
      </c>
      <c r="E338" s="284">
        <v>6600</v>
      </c>
      <c r="F338" s="284">
        <v>6606</v>
      </c>
      <c r="G338" s="285">
        <v>92100000</v>
      </c>
    </row>
    <row r="339" spans="1:7">
      <c r="A339" s="282">
        <v>4</v>
      </c>
      <c r="B339" s="282">
        <v>800</v>
      </c>
      <c r="C339" s="282" t="s">
        <v>108</v>
      </c>
      <c r="D339" s="282" t="s">
        <v>135</v>
      </c>
      <c r="E339" s="284">
        <v>6650</v>
      </c>
      <c r="F339" s="284">
        <v>6651</v>
      </c>
      <c r="G339" s="285">
        <v>19976000</v>
      </c>
    </row>
    <row r="340" spans="1:7">
      <c r="A340" s="282">
        <v>4</v>
      </c>
      <c r="B340" s="282">
        <v>800</v>
      </c>
      <c r="C340" s="282" t="s">
        <v>108</v>
      </c>
      <c r="D340" s="282" t="s">
        <v>135</v>
      </c>
      <c r="E340" s="284">
        <v>6650</v>
      </c>
      <c r="F340" s="284">
        <v>6652</v>
      </c>
      <c r="G340" s="285">
        <v>4500000</v>
      </c>
    </row>
    <row r="341" spans="1:7">
      <c r="A341" s="282">
        <v>4</v>
      </c>
      <c r="B341" s="282">
        <v>800</v>
      </c>
      <c r="C341" s="282" t="s">
        <v>108</v>
      </c>
      <c r="D341" s="282" t="s">
        <v>135</v>
      </c>
      <c r="E341" s="284">
        <v>6650</v>
      </c>
      <c r="F341" s="284">
        <v>6699</v>
      </c>
      <c r="G341" s="285">
        <v>90920000</v>
      </c>
    </row>
    <row r="342" spans="1:7">
      <c r="A342" s="282">
        <v>4</v>
      </c>
      <c r="B342" s="282">
        <v>800</v>
      </c>
      <c r="C342" s="282" t="s">
        <v>108</v>
      </c>
      <c r="D342" s="282" t="s">
        <v>135</v>
      </c>
      <c r="E342" s="284">
        <v>6700</v>
      </c>
      <c r="F342" s="284">
        <v>6704</v>
      </c>
      <c r="G342" s="285">
        <v>4000000</v>
      </c>
    </row>
    <row r="343" spans="1:7">
      <c r="A343" s="282">
        <v>4</v>
      </c>
      <c r="B343" s="282">
        <v>800</v>
      </c>
      <c r="C343" s="282" t="s">
        <v>108</v>
      </c>
      <c r="D343" s="282" t="s">
        <v>135</v>
      </c>
      <c r="E343" s="284">
        <v>6900</v>
      </c>
      <c r="F343" s="284">
        <v>6912</v>
      </c>
      <c r="G343" s="285">
        <v>8220000</v>
      </c>
    </row>
    <row r="344" spans="1:7">
      <c r="A344" s="282">
        <v>4</v>
      </c>
      <c r="B344" s="282">
        <v>800</v>
      </c>
      <c r="C344" s="282" t="s">
        <v>108</v>
      </c>
      <c r="D344" s="282" t="s">
        <v>135</v>
      </c>
      <c r="E344" s="284">
        <v>6900</v>
      </c>
      <c r="F344" s="284">
        <v>6921</v>
      </c>
      <c r="G344" s="285">
        <v>42000000</v>
      </c>
    </row>
    <row r="345" spans="1:7">
      <c r="A345" s="282">
        <v>4</v>
      </c>
      <c r="B345" s="282">
        <v>800</v>
      </c>
      <c r="C345" s="282" t="s">
        <v>108</v>
      </c>
      <c r="D345" s="282" t="s">
        <v>135</v>
      </c>
      <c r="E345" s="284">
        <v>7000</v>
      </c>
      <c r="F345" s="284">
        <v>7001</v>
      </c>
      <c r="G345" s="285">
        <v>35964000</v>
      </c>
    </row>
    <row r="346" spans="1:7">
      <c r="A346" s="282">
        <v>4</v>
      </c>
      <c r="B346" s="282">
        <v>800</v>
      </c>
      <c r="C346" s="282" t="s">
        <v>108</v>
      </c>
      <c r="D346" s="282" t="s">
        <v>135</v>
      </c>
      <c r="E346" s="284">
        <v>7000</v>
      </c>
      <c r="F346" s="284">
        <v>7012</v>
      </c>
      <c r="G346" s="285">
        <v>50370000</v>
      </c>
    </row>
    <row r="347" spans="1:7">
      <c r="A347" s="282">
        <v>4</v>
      </c>
      <c r="B347" s="282">
        <v>800</v>
      </c>
      <c r="C347" s="282" t="s">
        <v>108</v>
      </c>
      <c r="D347" s="282" t="s">
        <v>135</v>
      </c>
      <c r="E347" s="284">
        <v>7000</v>
      </c>
      <c r="F347" s="284">
        <v>7049</v>
      </c>
      <c r="G347" s="285">
        <v>1234966000</v>
      </c>
    </row>
    <row r="348" spans="1:7">
      <c r="A348" s="282">
        <v>4</v>
      </c>
      <c r="B348" s="282">
        <v>800</v>
      </c>
      <c r="C348" s="282" t="s">
        <v>108</v>
      </c>
      <c r="D348" s="282" t="s">
        <v>135</v>
      </c>
      <c r="E348" s="284">
        <v>7050</v>
      </c>
      <c r="F348" s="284">
        <v>7052</v>
      </c>
      <c r="G348" s="285">
        <v>76500000</v>
      </c>
    </row>
    <row r="349" spans="1:7">
      <c r="A349" s="282">
        <v>4</v>
      </c>
      <c r="B349" s="282">
        <v>800</v>
      </c>
      <c r="C349" s="282" t="s">
        <v>108</v>
      </c>
      <c r="D349" s="282" t="s">
        <v>135</v>
      </c>
      <c r="E349" s="284">
        <v>7750</v>
      </c>
      <c r="F349" s="284">
        <v>7799</v>
      </c>
      <c r="G349" s="285">
        <v>1588000000</v>
      </c>
    </row>
    <row r="350" spans="1:7">
      <c r="A350" s="282">
        <v>4</v>
      </c>
      <c r="B350" s="282">
        <v>800</v>
      </c>
      <c r="C350" s="283" t="s">
        <v>129</v>
      </c>
      <c r="D350" s="283" t="s">
        <v>124</v>
      </c>
      <c r="E350" s="284">
        <v>6000</v>
      </c>
      <c r="F350" s="284">
        <v>6001</v>
      </c>
      <c r="G350" s="285">
        <v>8342964680</v>
      </c>
    </row>
    <row r="351" spans="1:7">
      <c r="A351" s="282">
        <v>4</v>
      </c>
      <c r="B351" s="282">
        <v>800</v>
      </c>
      <c r="C351" s="282" t="s">
        <v>129</v>
      </c>
      <c r="D351" s="282" t="s">
        <v>124</v>
      </c>
      <c r="E351" s="284">
        <v>6050</v>
      </c>
      <c r="F351" s="284">
        <v>6051</v>
      </c>
      <c r="G351" s="285">
        <v>389224936</v>
      </c>
    </row>
    <row r="352" spans="1:7">
      <c r="A352" s="282">
        <v>4</v>
      </c>
      <c r="B352" s="282">
        <v>800</v>
      </c>
      <c r="C352" s="282" t="s">
        <v>129</v>
      </c>
      <c r="D352" s="282" t="s">
        <v>124</v>
      </c>
      <c r="E352" s="284">
        <v>6100</v>
      </c>
      <c r="F352" s="284">
        <v>6101</v>
      </c>
      <c r="G352" s="285">
        <v>218942414</v>
      </c>
    </row>
    <row r="353" spans="1:7">
      <c r="A353" s="282">
        <v>4</v>
      </c>
      <c r="B353" s="282">
        <v>800</v>
      </c>
      <c r="C353" s="282" t="s">
        <v>129</v>
      </c>
      <c r="D353" s="282" t="s">
        <v>124</v>
      </c>
      <c r="E353" s="284">
        <v>6100</v>
      </c>
      <c r="F353" s="284">
        <v>6102</v>
      </c>
      <c r="G353" s="285">
        <v>656370000</v>
      </c>
    </row>
    <row r="354" spans="1:7">
      <c r="A354" s="282">
        <v>4</v>
      </c>
      <c r="B354" s="282">
        <v>800</v>
      </c>
      <c r="C354" s="282" t="s">
        <v>129</v>
      </c>
      <c r="D354" s="282" t="s">
        <v>124</v>
      </c>
      <c r="E354" s="284">
        <v>6100</v>
      </c>
      <c r="F354" s="284">
        <v>6105</v>
      </c>
      <c r="G354" s="285">
        <v>817977143</v>
      </c>
    </row>
    <row r="355" spans="1:7">
      <c r="A355" s="282">
        <v>4</v>
      </c>
      <c r="B355" s="282">
        <v>800</v>
      </c>
      <c r="C355" s="282" t="s">
        <v>129</v>
      </c>
      <c r="D355" s="282" t="s">
        <v>124</v>
      </c>
      <c r="E355" s="284">
        <v>6100</v>
      </c>
      <c r="F355" s="284">
        <v>6111</v>
      </c>
      <c r="G355" s="285">
        <v>826956000</v>
      </c>
    </row>
    <row r="356" spans="1:7">
      <c r="A356" s="282">
        <v>4</v>
      </c>
      <c r="B356" s="282">
        <v>800</v>
      </c>
      <c r="C356" s="282" t="s">
        <v>129</v>
      </c>
      <c r="D356" s="282" t="s">
        <v>124</v>
      </c>
      <c r="E356" s="284">
        <v>6100</v>
      </c>
      <c r="F356" s="284">
        <v>6113</v>
      </c>
      <c r="G356" s="285">
        <v>62819640</v>
      </c>
    </row>
    <row r="357" spans="1:7">
      <c r="A357" s="282">
        <v>4</v>
      </c>
      <c r="B357" s="282">
        <v>800</v>
      </c>
      <c r="C357" s="282" t="s">
        <v>129</v>
      </c>
      <c r="D357" s="282" t="s">
        <v>124</v>
      </c>
      <c r="E357" s="284">
        <v>6100</v>
      </c>
      <c r="F357" s="284">
        <v>6115</v>
      </c>
      <c r="G357" s="285">
        <v>16559992</v>
      </c>
    </row>
    <row r="358" spans="1:7">
      <c r="A358" s="282">
        <v>4</v>
      </c>
      <c r="B358" s="282">
        <v>800</v>
      </c>
      <c r="C358" s="282" t="s">
        <v>129</v>
      </c>
      <c r="D358" s="282" t="s">
        <v>124</v>
      </c>
      <c r="E358" s="284">
        <v>6100</v>
      </c>
      <c r="F358" s="284">
        <v>6124</v>
      </c>
      <c r="G358" s="285">
        <v>2145103068</v>
      </c>
    </row>
    <row r="359" spans="1:7">
      <c r="A359" s="282">
        <v>4</v>
      </c>
      <c r="B359" s="282">
        <v>800</v>
      </c>
      <c r="C359" s="282" t="s">
        <v>129</v>
      </c>
      <c r="D359" s="282" t="s">
        <v>124</v>
      </c>
      <c r="E359" s="284">
        <v>6100</v>
      </c>
      <c r="F359" s="284">
        <v>6149</v>
      </c>
      <c r="G359" s="285">
        <v>13291200</v>
      </c>
    </row>
    <row r="360" spans="1:7">
      <c r="A360" s="282">
        <v>4</v>
      </c>
      <c r="B360" s="282">
        <v>800</v>
      </c>
      <c r="C360" s="282" t="s">
        <v>129</v>
      </c>
      <c r="D360" s="282" t="s">
        <v>124</v>
      </c>
      <c r="E360" s="284">
        <v>6200</v>
      </c>
      <c r="F360" s="284">
        <v>6201</v>
      </c>
      <c r="G360" s="285">
        <v>1530979000</v>
      </c>
    </row>
    <row r="361" spans="1:7">
      <c r="A361" s="282">
        <v>4</v>
      </c>
      <c r="B361" s="282">
        <v>800</v>
      </c>
      <c r="C361" s="282" t="s">
        <v>129</v>
      </c>
      <c r="D361" s="282" t="s">
        <v>124</v>
      </c>
      <c r="E361" s="284">
        <v>6200</v>
      </c>
      <c r="F361" s="284">
        <v>6202</v>
      </c>
      <c r="G361" s="285">
        <v>167260000</v>
      </c>
    </row>
    <row r="362" spans="1:7">
      <c r="A362" s="282">
        <v>4</v>
      </c>
      <c r="B362" s="282">
        <v>800</v>
      </c>
      <c r="C362" s="282" t="s">
        <v>129</v>
      </c>
      <c r="D362" s="282" t="s">
        <v>124</v>
      </c>
      <c r="E362" s="284">
        <v>6200</v>
      </c>
      <c r="F362" s="284">
        <v>6249</v>
      </c>
      <c r="G362" s="285">
        <v>83375000</v>
      </c>
    </row>
    <row r="363" spans="1:7">
      <c r="A363" s="282">
        <v>4</v>
      </c>
      <c r="B363" s="282">
        <v>800</v>
      </c>
      <c r="C363" s="282" t="s">
        <v>129</v>
      </c>
      <c r="D363" s="282" t="s">
        <v>124</v>
      </c>
      <c r="E363" s="284">
        <v>6250</v>
      </c>
      <c r="F363" s="284">
        <v>6299</v>
      </c>
      <c r="G363" s="285">
        <v>1614460000</v>
      </c>
    </row>
    <row r="364" spans="1:7">
      <c r="A364" s="282">
        <v>4</v>
      </c>
      <c r="B364" s="282">
        <v>800</v>
      </c>
      <c r="C364" s="282" t="s">
        <v>129</v>
      </c>
      <c r="D364" s="282" t="s">
        <v>124</v>
      </c>
      <c r="E364" s="284">
        <v>6300</v>
      </c>
      <c r="F364" s="284">
        <v>6301</v>
      </c>
      <c r="G364" s="285">
        <v>1743652213</v>
      </c>
    </row>
    <row r="365" spans="1:7">
      <c r="A365" s="282">
        <v>4</v>
      </c>
      <c r="B365" s="282">
        <v>800</v>
      </c>
      <c r="C365" s="282" t="s">
        <v>129</v>
      </c>
      <c r="D365" s="282" t="s">
        <v>124</v>
      </c>
      <c r="E365" s="284">
        <v>6300</v>
      </c>
      <c r="F365" s="284">
        <v>6302</v>
      </c>
      <c r="G365" s="285">
        <v>320400394</v>
      </c>
    </row>
    <row r="366" spans="1:7">
      <c r="A366" s="282">
        <v>4</v>
      </c>
      <c r="B366" s="282">
        <v>800</v>
      </c>
      <c r="C366" s="282" t="s">
        <v>129</v>
      </c>
      <c r="D366" s="282" t="s">
        <v>124</v>
      </c>
      <c r="E366" s="284">
        <v>6300</v>
      </c>
      <c r="F366" s="284">
        <v>6303</v>
      </c>
      <c r="G366" s="285">
        <v>105665000</v>
      </c>
    </row>
    <row r="367" spans="1:7">
      <c r="A367" s="282">
        <v>4</v>
      </c>
      <c r="B367" s="282">
        <v>800</v>
      </c>
      <c r="C367" s="282" t="s">
        <v>129</v>
      </c>
      <c r="D367" s="282" t="s">
        <v>124</v>
      </c>
      <c r="E367" s="284">
        <v>6300</v>
      </c>
      <c r="F367" s="284">
        <v>6304</v>
      </c>
      <c r="G367" s="285">
        <v>3749512</v>
      </c>
    </row>
    <row r="368" spans="1:7">
      <c r="A368" s="282">
        <v>4</v>
      </c>
      <c r="B368" s="282">
        <v>800</v>
      </c>
      <c r="C368" s="282" t="s">
        <v>129</v>
      </c>
      <c r="D368" s="282" t="s">
        <v>124</v>
      </c>
      <c r="E368" s="284">
        <v>6350</v>
      </c>
      <c r="F368" s="284">
        <v>6353</v>
      </c>
      <c r="G368" s="285">
        <v>2089122900</v>
      </c>
    </row>
    <row r="369" spans="1:7">
      <c r="A369" s="282">
        <v>4</v>
      </c>
      <c r="B369" s="282">
        <v>800</v>
      </c>
      <c r="C369" s="282" t="s">
        <v>129</v>
      </c>
      <c r="D369" s="282" t="s">
        <v>124</v>
      </c>
      <c r="E369" s="284">
        <v>6400</v>
      </c>
      <c r="F369" s="284">
        <v>6449</v>
      </c>
      <c r="G369" s="285">
        <v>699509000</v>
      </c>
    </row>
    <row r="370" spans="1:7">
      <c r="A370" s="282">
        <v>4</v>
      </c>
      <c r="B370" s="282">
        <v>800</v>
      </c>
      <c r="C370" s="282" t="s">
        <v>129</v>
      </c>
      <c r="D370" s="282" t="s">
        <v>124</v>
      </c>
      <c r="E370" s="284">
        <v>6500</v>
      </c>
      <c r="F370" s="284">
        <v>6501</v>
      </c>
      <c r="G370" s="285">
        <v>315621348</v>
      </c>
    </row>
    <row r="371" spans="1:7">
      <c r="A371" s="282">
        <v>4</v>
      </c>
      <c r="B371" s="282">
        <v>800</v>
      </c>
      <c r="C371" s="282" t="s">
        <v>129</v>
      </c>
      <c r="D371" s="282" t="s">
        <v>124</v>
      </c>
      <c r="E371" s="284">
        <v>6500</v>
      </c>
      <c r="F371" s="284">
        <v>6502</v>
      </c>
      <c r="G371" s="285">
        <v>23133253</v>
      </c>
    </row>
    <row r="372" spans="1:7">
      <c r="A372" s="282">
        <v>4</v>
      </c>
      <c r="B372" s="282">
        <v>800</v>
      </c>
      <c r="C372" s="282" t="s">
        <v>129</v>
      </c>
      <c r="D372" s="282" t="s">
        <v>124</v>
      </c>
      <c r="E372" s="284">
        <v>6500</v>
      </c>
      <c r="F372" s="284">
        <v>6503</v>
      </c>
      <c r="G372" s="285">
        <v>188902399</v>
      </c>
    </row>
    <row r="373" spans="1:7">
      <c r="A373" s="282">
        <v>4</v>
      </c>
      <c r="B373" s="282">
        <v>800</v>
      </c>
      <c r="C373" s="282" t="s">
        <v>129</v>
      </c>
      <c r="D373" s="282" t="s">
        <v>124</v>
      </c>
      <c r="E373" s="284">
        <v>6500</v>
      </c>
      <c r="F373" s="284">
        <v>6504</v>
      </c>
      <c r="G373" s="285">
        <v>37062000</v>
      </c>
    </row>
    <row r="374" spans="1:7">
      <c r="A374" s="282">
        <v>4</v>
      </c>
      <c r="B374" s="282">
        <v>800</v>
      </c>
      <c r="C374" s="282" t="s">
        <v>129</v>
      </c>
      <c r="D374" s="282" t="s">
        <v>124</v>
      </c>
      <c r="E374" s="284">
        <v>6550</v>
      </c>
      <c r="F374" s="284">
        <v>6551</v>
      </c>
      <c r="G374" s="285">
        <v>681189502</v>
      </c>
    </row>
    <row r="375" spans="1:7">
      <c r="A375" s="282">
        <v>4</v>
      </c>
      <c r="B375" s="282">
        <v>800</v>
      </c>
      <c r="C375" s="282" t="s">
        <v>129</v>
      </c>
      <c r="D375" s="282" t="s">
        <v>124</v>
      </c>
      <c r="E375" s="284">
        <v>6550</v>
      </c>
      <c r="F375" s="284">
        <v>6552</v>
      </c>
      <c r="G375" s="285">
        <v>61330000</v>
      </c>
    </row>
    <row r="376" spans="1:7">
      <c r="A376" s="282">
        <v>4</v>
      </c>
      <c r="B376" s="282">
        <v>800</v>
      </c>
      <c r="C376" s="282" t="s">
        <v>129</v>
      </c>
      <c r="D376" s="282" t="s">
        <v>124</v>
      </c>
      <c r="E376" s="284">
        <v>6550</v>
      </c>
      <c r="F376" s="284">
        <v>6599</v>
      </c>
      <c r="G376" s="285">
        <v>467608213</v>
      </c>
    </row>
    <row r="377" spans="1:7">
      <c r="A377" s="282">
        <v>4</v>
      </c>
      <c r="B377" s="282">
        <v>800</v>
      </c>
      <c r="C377" s="282" t="s">
        <v>129</v>
      </c>
      <c r="D377" s="282" t="s">
        <v>124</v>
      </c>
      <c r="E377" s="284">
        <v>6600</v>
      </c>
      <c r="F377" s="284">
        <v>6601</v>
      </c>
      <c r="G377" s="285">
        <v>2274947</v>
      </c>
    </row>
    <row r="378" spans="1:7">
      <c r="A378" s="282">
        <v>4</v>
      </c>
      <c r="B378" s="282">
        <v>800</v>
      </c>
      <c r="C378" s="282" t="s">
        <v>129</v>
      </c>
      <c r="D378" s="282" t="s">
        <v>124</v>
      </c>
      <c r="E378" s="284">
        <v>6600</v>
      </c>
      <c r="F378" s="284">
        <v>6603</v>
      </c>
      <c r="G378" s="285">
        <v>6000000</v>
      </c>
    </row>
    <row r="379" spans="1:7">
      <c r="A379" s="282">
        <v>4</v>
      </c>
      <c r="B379" s="282">
        <v>800</v>
      </c>
      <c r="C379" s="282" t="s">
        <v>129</v>
      </c>
      <c r="D379" s="282" t="s">
        <v>124</v>
      </c>
      <c r="E379" s="284">
        <v>6600</v>
      </c>
      <c r="F379" s="284">
        <v>6605</v>
      </c>
      <c r="G379" s="285">
        <v>80372963</v>
      </c>
    </row>
    <row r="380" spans="1:7">
      <c r="A380" s="282">
        <v>4</v>
      </c>
      <c r="B380" s="282">
        <v>800</v>
      </c>
      <c r="C380" s="282" t="s">
        <v>129</v>
      </c>
      <c r="D380" s="282" t="s">
        <v>124</v>
      </c>
      <c r="E380" s="284">
        <v>6600</v>
      </c>
      <c r="F380" s="284">
        <v>6606</v>
      </c>
      <c r="G380" s="285">
        <v>1441495000</v>
      </c>
    </row>
    <row r="381" spans="1:7">
      <c r="A381" s="282">
        <v>4</v>
      </c>
      <c r="B381" s="282">
        <v>800</v>
      </c>
      <c r="C381" s="282" t="s">
        <v>129</v>
      </c>
      <c r="D381" s="282" t="s">
        <v>124</v>
      </c>
      <c r="E381" s="284">
        <v>6600</v>
      </c>
      <c r="F381" s="284">
        <v>6608</v>
      </c>
      <c r="G381" s="285">
        <v>56530800</v>
      </c>
    </row>
    <row r="382" spans="1:7">
      <c r="A382" s="282">
        <v>4</v>
      </c>
      <c r="B382" s="282">
        <v>800</v>
      </c>
      <c r="C382" s="282" t="s">
        <v>129</v>
      </c>
      <c r="D382" s="282" t="s">
        <v>124</v>
      </c>
      <c r="E382" s="284">
        <v>6600</v>
      </c>
      <c r="F382" s="284">
        <v>6649</v>
      </c>
      <c r="G382" s="285">
        <v>51924000</v>
      </c>
    </row>
    <row r="383" spans="1:7">
      <c r="A383" s="282">
        <v>4</v>
      </c>
      <c r="B383" s="282">
        <v>800</v>
      </c>
      <c r="C383" s="282" t="s">
        <v>129</v>
      </c>
      <c r="D383" s="282" t="s">
        <v>124</v>
      </c>
      <c r="E383" s="284">
        <v>6650</v>
      </c>
      <c r="F383" s="284">
        <v>6651</v>
      </c>
      <c r="G383" s="285">
        <v>236290000</v>
      </c>
    </row>
    <row r="384" spans="1:7">
      <c r="A384" s="282">
        <v>4</v>
      </c>
      <c r="B384" s="282">
        <v>800</v>
      </c>
      <c r="C384" s="282" t="s">
        <v>129</v>
      </c>
      <c r="D384" s="282" t="s">
        <v>124</v>
      </c>
      <c r="E384" s="284">
        <v>6650</v>
      </c>
      <c r="F384" s="284">
        <v>6652</v>
      </c>
      <c r="G384" s="285">
        <v>96900000</v>
      </c>
    </row>
    <row r="385" spans="1:7">
      <c r="A385" s="282">
        <v>4</v>
      </c>
      <c r="B385" s="282">
        <v>800</v>
      </c>
      <c r="C385" s="282" t="s">
        <v>129</v>
      </c>
      <c r="D385" s="282" t="s">
        <v>124</v>
      </c>
      <c r="E385" s="284">
        <v>6650</v>
      </c>
      <c r="F385" s="284">
        <v>6657</v>
      </c>
      <c r="G385" s="285">
        <v>84712000</v>
      </c>
    </row>
    <row r="386" spans="1:7">
      <c r="A386" s="282">
        <v>4</v>
      </c>
      <c r="B386" s="282">
        <v>800</v>
      </c>
      <c r="C386" s="282" t="s">
        <v>129</v>
      </c>
      <c r="D386" s="282" t="s">
        <v>124</v>
      </c>
      <c r="E386" s="284">
        <v>6650</v>
      </c>
      <c r="F386" s="284">
        <v>6699</v>
      </c>
      <c r="G386" s="285">
        <v>5403165500</v>
      </c>
    </row>
    <row r="387" spans="1:7">
      <c r="A387" s="282">
        <v>4</v>
      </c>
      <c r="B387" s="282">
        <v>800</v>
      </c>
      <c r="C387" s="282" t="s">
        <v>129</v>
      </c>
      <c r="D387" s="282" t="s">
        <v>124</v>
      </c>
      <c r="E387" s="284">
        <v>6700</v>
      </c>
      <c r="F387" s="284">
        <v>6701</v>
      </c>
      <c r="G387" s="285">
        <v>205938000</v>
      </c>
    </row>
    <row r="388" spans="1:7">
      <c r="A388" s="282">
        <v>4</v>
      </c>
      <c r="B388" s="282">
        <v>800</v>
      </c>
      <c r="C388" s="282" t="s">
        <v>129</v>
      </c>
      <c r="D388" s="282" t="s">
        <v>124</v>
      </c>
      <c r="E388" s="284">
        <v>6700</v>
      </c>
      <c r="F388" s="284">
        <v>6702</v>
      </c>
      <c r="G388" s="285">
        <v>160400000</v>
      </c>
    </row>
    <row r="389" spans="1:7">
      <c r="A389" s="282">
        <v>4</v>
      </c>
      <c r="B389" s="282">
        <v>800</v>
      </c>
      <c r="C389" s="282" t="s">
        <v>129</v>
      </c>
      <c r="D389" s="282" t="s">
        <v>124</v>
      </c>
      <c r="E389" s="284">
        <v>6700</v>
      </c>
      <c r="F389" s="284">
        <v>6703</v>
      </c>
      <c r="G389" s="285">
        <v>168200000</v>
      </c>
    </row>
    <row r="390" spans="1:7">
      <c r="A390" s="282">
        <v>4</v>
      </c>
      <c r="B390" s="282">
        <v>800</v>
      </c>
      <c r="C390" s="282" t="s">
        <v>129</v>
      </c>
      <c r="D390" s="282" t="s">
        <v>124</v>
      </c>
      <c r="E390" s="284">
        <v>6700</v>
      </c>
      <c r="F390" s="284">
        <v>6704</v>
      </c>
      <c r="G390" s="285">
        <v>325100000</v>
      </c>
    </row>
    <row r="391" spans="1:7">
      <c r="A391" s="282">
        <v>4</v>
      </c>
      <c r="B391" s="282">
        <v>800</v>
      </c>
      <c r="C391" s="282" t="s">
        <v>129</v>
      </c>
      <c r="D391" s="282" t="s">
        <v>124</v>
      </c>
      <c r="E391" s="284">
        <v>6750</v>
      </c>
      <c r="F391" s="284">
        <v>6751</v>
      </c>
      <c r="G391" s="285">
        <v>116533000</v>
      </c>
    </row>
    <row r="392" spans="1:7">
      <c r="A392" s="282">
        <v>4</v>
      </c>
      <c r="B392" s="282">
        <v>800</v>
      </c>
      <c r="C392" s="282" t="s">
        <v>129</v>
      </c>
      <c r="D392" s="282" t="s">
        <v>124</v>
      </c>
      <c r="E392" s="284">
        <v>6750</v>
      </c>
      <c r="F392" s="284">
        <v>6757</v>
      </c>
      <c r="G392" s="285">
        <v>555211500</v>
      </c>
    </row>
    <row r="393" spans="1:7">
      <c r="A393" s="282">
        <v>4</v>
      </c>
      <c r="B393" s="282">
        <v>800</v>
      </c>
      <c r="C393" s="282" t="s">
        <v>129</v>
      </c>
      <c r="D393" s="282" t="s">
        <v>124</v>
      </c>
      <c r="E393" s="284">
        <v>6750</v>
      </c>
      <c r="F393" s="284">
        <v>6799</v>
      </c>
      <c r="G393" s="285">
        <v>968506000</v>
      </c>
    </row>
    <row r="394" spans="1:7">
      <c r="A394" s="282">
        <v>4</v>
      </c>
      <c r="B394" s="282">
        <v>800</v>
      </c>
      <c r="C394" s="282" t="s">
        <v>129</v>
      </c>
      <c r="D394" s="282" t="s">
        <v>124</v>
      </c>
      <c r="E394" s="284">
        <v>6800</v>
      </c>
      <c r="F394" s="284">
        <v>6802</v>
      </c>
      <c r="G394" s="285">
        <v>40513000</v>
      </c>
    </row>
    <row r="395" spans="1:7">
      <c r="A395" s="282">
        <v>4</v>
      </c>
      <c r="B395" s="282">
        <v>800</v>
      </c>
      <c r="C395" s="282" t="s">
        <v>129</v>
      </c>
      <c r="D395" s="282" t="s">
        <v>124</v>
      </c>
      <c r="E395" s="284">
        <v>6800</v>
      </c>
      <c r="F395" s="284">
        <v>6803</v>
      </c>
      <c r="G395" s="285">
        <v>44564000</v>
      </c>
    </row>
    <row r="396" spans="1:7">
      <c r="A396" s="282">
        <v>4</v>
      </c>
      <c r="B396" s="282">
        <v>800</v>
      </c>
      <c r="C396" s="282" t="s">
        <v>129</v>
      </c>
      <c r="D396" s="282" t="s">
        <v>124</v>
      </c>
      <c r="E396" s="284">
        <v>6900</v>
      </c>
      <c r="F396" s="284">
        <v>6901</v>
      </c>
      <c r="G396" s="285">
        <v>102649510</v>
      </c>
    </row>
    <row r="397" spans="1:7">
      <c r="A397" s="282">
        <v>4</v>
      </c>
      <c r="B397" s="282">
        <v>800</v>
      </c>
      <c r="C397" s="282" t="s">
        <v>129</v>
      </c>
      <c r="D397" s="282" t="s">
        <v>124</v>
      </c>
      <c r="E397" s="284">
        <v>6900</v>
      </c>
      <c r="F397" s="284">
        <v>6912</v>
      </c>
      <c r="G397" s="285">
        <v>249335000</v>
      </c>
    </row>
    <row r="398" spans="1:7">
      <c r="A398" s="282">
        <v>4</v>
      </c>
      <c r="B398" s="282">
        <v>800</v>
      </c>
      <c r="C398" s="282" t="s">
        <v>129</v>
      </c>
      <c r="D398" s="282" t="s">
        <v>124</v>
      </c>
      <c r="E398" s="284">
        <v>6900</v>
      </c>
      <c r="F398" s="284">
        <v>6913</v>
      </c>
      <c r="G398" s="285">
        <v>15090000</v>
      </c>
    </row>
    <row r="399" spans="1:7">
      <c r="A399" s="282">
        <v>4</v>
      </c>
      <c r="B399" s="282">
        <v>800</v>
      </c>
      <c r="C399" s="282" t="s">
        <v>129</v>
      </c>
      <c r="D399" s="282" t="s">
        <v>124</v>
      </c>
      <c r="E399" s="284">
        <v>6900</v>
      </c>
      <c r="F399" s="284">
        <v>6918</v>
      </c>
      <c r="G399" s="285">
        <v>850000000</v>
      </c>
    </row>
    <row r="400" spans="1:7">
      <c r="A400" s="282">
        <v>4</v>
      </c>
      <c r="B400" s="282">
        <v>800</v>
      </c>
      <c r="C400" s="282" t="s">
        <v>129</v>
      </c>
      <c r="D400" s="282" t="s">
        <v>124</v>
      </c>
      <c r="E400" s="284">
        <v>6900</v>
      </c>
      <c r="F400" s="284">
        <v>6921</v>
      </c>
      <c r="G400" s="285">
        <v>494542000</v>
      </c>
    </row>
    <row r="401" spans="1:7">
      <c r="A401" s="282">
        <v>4</v>
      </c>
      <c r="B401" s="282">
        <v>800</v>
      </c>
      <c r="C401" s="282" t="s">
        <v>129</v>
      </c>
      <c r="D401" s="282" t="s">
        <v>124</v>
      </c>
      <c r="E401" s="284">
        <v>6950</v>
      </c>
      <c r="F401" s="284">
        <v>6955</v>
      </c>
      <c r="G401" s="285">
        <v>307960000</v>
      </c>
    </row>
    <row r="402" spans="1:7">
      <c r="A402" s="282">
        <v>4</v>
      </c>
      <c r="B402" s="282">
        <v>800</v>
      </c>
      <c r="C402" s="282" t="s">
        <v>129</v>
      </c>
      <c r="D402" s="282" t="s">
        <v>124</v>
      </c>
      <c r="E402" s="284">
        <v>6950</v>
      </c>
      <c r="F402" s="284">
        <v>6956</v>
      </c>
      <c r="G402" s="285">
        <v>254520000</v>
      </c>
    </row>
    <row r="403" spans="1:7">
      <c r="A403" s="282">
        <v>4</v>
      </c>
      <c r="B403" s="282">
        <v>800</v>
      </c>
      <c r="C403" s="282" t="s">
        <v>129</v>
      </c>
      <c r="D403" s="282" t="s">
        <v>124</v>
      </c>
      <c r="E403" s="284">
        <v>6950</v>
      </c>
      <c r="F403" s="284">
        <v>6999</v>
      </c>
      <c r="G403" s="285">
        <v>44300000</v>
      </c>
    </row>
    <row r="404" spans="1:7">
      <c r="A404" s="282">
        <v>4</v>
      </c>
      <c r="B404" s="282">
        <v>800</v>
      </c>
      <c r="C404" s="282" t="s">
        <v>129</v>
      </c>
      <c r="D404" s="282" t="s">
        <v>124</v>
      </c>
      <c r="E404" s="284">
        <v>7000</v>
      </c>
      <c r="F404" s="284">
        <v>7001</v>
      </c>
      <c r="G404" s="285">
        <v>304320600</v>
      </c>
    </row>
    <row r="405" spans="1:7">
      <c r="A405" s="282">
        <v>4</v>
      </c>
      <c r="B405" s="282">
        <v>800</v>
      </c>
      <c r="C405" s="282" t="s">
        <v>129</v>
      </c>
      <c r="D405" s="282" t="s">
        <v>124</v>
      </c>
      <c r="E405" s="284">
        <v>7000</v>
      </c>
      <c r="F405" s="284">
        <v>7004</v>
      </c>
      <c r="G405" s="285">
        <v>92500000</v>
      </c>
    </row>
    <row r="406" spans="1:7">
      <c r="A406" s="282">
        <v>4</v>
      </c>
      <c r="B406" s="282">
        <v>800</v>
      </c>
      <c r="C406" s="282" t="s">
        <v>129</v>
      </c>
      <c r="D406" s="282" t="s">
        <v>124</v>
      </c>
      <c r="E406" s="284">
        <v>7000</v>
      </c>
      <c r="F406" s="284">
        <v>7012</v>
      </c>
      <c r="G406" s="285">
        <v>279403000</v>
      </c>
    </row>
    <row r="407" spans="1:7">
      <c r="A407" s="282">
        <v>4</v>
      </c>
      <c r="B407" s="282">
        <v>800</v>
      </c>
      <c r="C407" s="282" t="s">
        <v>129</v>
      </c>
      <c r="D407" s="282" t="s">
        <v>124</v>
      </c>
      <c r="E407" s="284">
        <v>7000</v>
      </c>
      <c r="F407" s="284">
        <v>7049</v>
      </c>
      <c r="G407" s="285">
        <v>4063465000</v>
      </c>
    </row>
    <row r="408" spans="1:7">
      <c r="A408" s="282">
        <v>4</v>
      </c>
      <c r="B408" s="282">
        <v>800</v>
      </c>
      <c r="C408" s="282" t="s">
        <v>129</v>
      </c>
      <c r="D408" s="282" t="s">
        <v>124</v>
      </c>
      <c r="E408" s="284">
        <v>7050</v>
      </c>
      <c r="F408" s="284">
        <v>7053</v>
      </c>
      <c r="G408" s="285">
        <v>28103000</v>
      </c>
    </row>
    <row r="409" spans="1:7">
      <c r="A409" s="282">
        <v>4</v>
      </c>
      <c r="B409" s="282">
        <v>800</v>
      </c>
      <c r="C409" s="282" t="s">
        <v>129</v>
      </c>
      <c r="D409" s="282" t="s">
        <v>124</v>
      </c>
      <c r="E409" s="284">
        <v>7150</v>
      </c>
      <c r="F409" s="284">
        <v>7162</v>
      </c>
      <c r="G409" s="285">
        <v>35000000</v>
      </c>
    </row>
    <row r="410" spans="1:7">
      <c r="A410" s="282">
        <v>4</v>
      </c>
      <c r="B410" s="282">
        <v>800</v>
      </c>
      <c r="C410" s="282" t="s">
        <v>129</v>
      </c>
      <c r="D410" s="282" t="s">
        <v>124</v>
      </c>
      <c r="E410" s="284">
        <v>7450</v>
      </c>
      <c r="F410" s="284">
        <v>7454</v>
      </c>
      <c r="G410" s="285">
        <v>273000000</v>
      </c>
    </row>
    <row r="411" spans="1:7">
      <c r="A411" s="282">
        <v>4</v>
      </c>
      <c r="B411" s="282">
        <v>800</v>
      </c>
      <c r="C411" s="282" t="s">
        <v>129</v>
      </c>
      <c r="D411" s="282" t="s">
        <v>124</v>
      </c>
      <c r="E411" s="284">
        <v>7750</v>
      </c>
      <c r="F411" s="284">
        <v>7756</v>
      </c>
      <c r="G411" s="285">
        <v>6719000</v>
      </c>
    </row>
    <row r="412" spans="1:7">
      <c r="A412" s="282">
        <v>4</v>
      </c>
      <c r="B412" s="282">
        <v>800</v>
      </c>
      <c r="C412" s="282" t="s">
        <v>129</v>
      </c>
      <c r="D412" s="282" t="s">
        <v>124</v>
      </c>
      <c r="E412" s="284">
        <v>7750</v>
      </c>
      <c r="F412" s="284">
        <v>7761</v>
      </c>
      <c r="G412" s="285">
        <v>963373000</v>
      </c>
    </row>
    <row r="413" spans="1:7">
      <c r="A413" s="282">
        <v>4</v>
      </c>
      <c r="B413" s="282">
        <v>800</v>
      </c>
      <c r="C413" s="282" t="s">
        <v>129</v>
      </c>
      <c r="D413" s="282" t="s">
        <v>124</v>
      </c>
      <c r="E413" s="284">
        <v>7750</v>
      </c>
      <c r="F413" s="284">
        <v>7799</v>
      </c>
      <c r="G413" s="285">
        <v>7672835400</v>
      </c>
    </row>
    <row r="414" spans="1:7">
      <c r="A414" s="282">
        <v>4</v>
      </c>
      <c r="B414" s="282">
        <v>800</v>
      </c>
      <c r="C414" s="282" t="s">
        <v>129</v>
      </c>
      <c r="D414" s="282" t="s">
        <v>124</v>
      </c>
      <c r="E414" s="284">
        <v>7850</v>
      </c>
      <c r="F414" s="284">
        <v>7852</v>
      </c>
      <c r="G414" s="285">
        <v>150000000</v>
      </c>
    </row>
    <row r="415" spans="1:7">
      <c r="A415" s="282">
        <v>4</v>
      </c>
      <c r="B415" s="282">
        <v>800</v>
      </c>
      <c r="C415" s="282" t="s">
        <v>129</v>
      </c>
      <c r="D415" s="282" t="s">
        <v>124</v>
      </c>
      <c r="E415" s="284">
        <v>7900</v>
      </c>
      <c r="F415" s="284">
        <v>7901</v>
      </c>
      <c r="G415" s="285">
        <v>108500000</v>
      </c>
    </row>
    <row r="416" spans="1:7">
      <c r="A416" s="282">
        <v>4</v>
      </c>
      <c r="B416" s="282">
        <v>800</v>
      </c>
      <c r="C416" s="282" t="s">
        <v>129</v>
      </c>
      <c r="D416" s="282" t="s">
        <v>124</v>
      </c>
      <c r="E416" s="284">
        <v>7900</v>
      </c>
      <c r="F416" s="284">
        <v>7903</v>
      </c>
      <c r="G416" s="285">
        <v>128527000</v>
      </c>
    </row>
    <row r="417" spans="1:7">
      <c r="A417" s="282">
        <v>4</v>
      </c>
      <c r="B417" s="282">
        <v>800</v>
      </c>
      <c r="C417" s="282" t="s">
        <v>129</v>
      </c>
      <c r="D417" s="282" t="s">
        <v>124</v>
      </c>
      <c r="E417" s="284">
        <v>8000</v>
      </c>
      <c r="F417" s="284">
        <v>8006</v>
      </c>
      <c r="G417" s="285">
        <v>47029240611</v>
      </c>
    </row>
    <row r="418" spans="1:7">
      <c r="A418" s="282">
        <v>4</v>
      </c>
      <c r="B418" s="282">
        <v>800</v>
      </c>
      <c r="C418" s="282" t="s">
        <v>129</v>
      </c>
      <c r="D418" s="282" t="s">
        <v>124</v>
      </c>
      <c r="E418" s="284">
        <v>9150</v>
      </c>
      <c r="F418" s="284">
        <v>9151</v>
      </c>
      <c r="G418" s="285">
        <v>194744000</v>
      </c>
    </row>
    <row r="419" spans="1:7">
      <c r="A419" s="282">
        <v>4</v>
      </c>
      <c r="B419" s="282">
        <v>800</v>
      </c>
      <c r="C419" s="282" t="s">
        <v>129</v>
      </c>
      <c r="D419" s="282" t="s">
        <v>124</v>
      </c>
      <c r="E419" s="284">
        <v>9300</v>
      </c>
      <c r="F419" s="284">
        <v>9301</v>
      </c>
      <c r="G419" s="285">
        <v>3228359000</v>
      </c>
    </row>
    <row r="420" spans="1:7">
      <c r="A420" s="282">
        <v>4</v>
      </c>
      <c r="B420" s="282">
        <v>800</v>
      </c>
      <c r="C420" s="282" t="s">
        <v>129</v>
      </c>
      <c r="D420" s="282" t="s">
        <v>124</v>
      </c>
      <c r="E420" s="284">
        <v>9400</v>
      </c>
      <c r="F420" s="284">
        <v>9401</v>
      </c>
      <c r="G420" s="285">
        <v>13938000</v>
      </c>
    </row>
    <row r="421" spans="1:7">
      <c r="A421" s="282">
        <v>4</v>
      </c>
      <c r="B421" s="282">
        <v>800</v>
      </c>
      <c r="C421" s="282" t="s">
        <v>129</v>
      </c>
      <c r="D421" s="282" t="s">
        <v>124</v>
      </c>
      <c r="E421" s="284">
        <v>9400</v>
      </c>
      <c r="F421" s="284">
        <v>9402</v>
      </c>
      <c r="G421" s="285">
        <v>343568000</v>
      </c>
    </row>
    <row r="422" spans="1:7">
      <c r="A422" s="282">
        <v>4</v>
      </c>
      <c r="B422" s="282">
        <v>800</v>
      </c>
      <c r="C422" s="282" t="s">
        <v>129</v>
      </c>
      <c r="D422" s="282" t="s">
        <v>124</v>
      </c>
      <c r="E422" s="284">
        <v>9400</v>
      </c>
      <c r="F422" s="284">
        <v>9449</v>
      </c>
      <c r="G422" s="285">
        <v>4800000</v>
      </c>
    </row>
    <row r="423" spans="1:7">
      <c r="A423" s="282">
        <v>4</v>
      </c>
      <c r="B423" s="282">
        <v>800</v>
      </c>
      <c r="C423" s="282" t="s">
        <v>129</v>
      </c>
      <c r="D423" s="283" t="s">
        <v>492</v>
      </c>
      <c r="E423" s="284">
        <v>6000</v>
      </c>
      <c r="F423" s="284">
        <v>6001</v>
      </c>
      <c r="G423" s="285">
        <v>3403368805</v>
      </c>
    </row>
    <row r="424" spans="1:7">
      <c r="A424" s="282">
        <v>4</v>
      </c>
      <c r="B424" s="282">
        <v>800</v>
      </c>
      <c r="C424" s="282" t="s">
        <v>129</v>
      </c>
      <c r="D424" s="282" t="s">
        <v>492</v>
      </c>
      <c r="E424" s="284">
        <v>6050</v>
      </c>
      <c r="F424" s="284">
        <v>6051</v>
      </c>
      <c r="G424" s="285">
        <v>98985000</v>
      </c>
    </row>
    <row r="425" spans="1:7">
      <c r="A425" s="282">
        <v>4</v>
      </c>
      <c r="B425" s="282">
        <v>800</v>
      </c>
      <c r="C425" s="282" t="s">
        <v>129</v>
      </c>
      <c r="D425" s="282" t="s">
        <v>492</v>
      </c>
      <c r="E425" s="284">
        <v>6100</v>
      </c>
      <c r="F425" s="284">
        <v>6101</v>
      </c>
      <c r="G425" s="285">
        <v>171850820</v>
      </c>
    </row>
    <row r="426" spans="1:7">
      <c r="A426" s="282">
        <v>4</v>
      </c>
      <c r="B426" s="282">
        <v>800</v>
      </c>
      <c r="C426" s="282" t="s">
        <v>129</v>
      </c>
      <c r="D426" s="282" t="s">
        <v>492</v>
      </c>
      <c r="E426" s="284">
        <v>6100</v>
      </c>
      <c r="F426" s="284">
        <v>6102</v>
      </c>
      <c r="G426" s="285">
        <v>252720000</v>
      </c>
    </row>
    <row r="427" spans="1:7">
      <c r="A427" s="282">
        <v>4</v>
      </c>
      <c r="B427" s="282">
        <v>800</v>
      </c>
      <c r="C427" s="282" t="s">
        <v>129</v>
      </c>
      <c r="D427" s="282" t="s">
        <v>492</v>
      </c>
      <c r="E427" s="284">
        <v>6100</v>
      </c>
      <c r="F427" s="284">
        <v>6105</v>
      </c>
      <c r="G427" s="285">
        <v>361119075</v>
      </c>
    </row>
    <row r="428" spans="1:7">
      <c r="A428" s="282">
        <v>4</v>
      </c>
      <c r="B428" s="282">
        <v>800</v>
      </c>
      <c r="C428" s="282" t="s">
        <v>129</v>
      </c>
      <c r="D428" s="282" t="s">
        <v>492</v>
      </c>
      <c r="E428" s="284">
        <v>6100</v>
      </c>
      <c r="F428" s="284">
        <v>6112</v>
      </c>
      <c r="G428" s="285">
        <v>64902240</v>
      </c>
    </row>
    <row r="429" spans="1:7">
      <c r="A429" s="282">
        <v>4</v>
      </c>
      <c r="B429" s="282">
        <v>800</v>
      </c>
      <c r="C429" s="282" t="s">
        <v>129</v>
      </c>
      <c r="D429" s="282" t="s">
        <v>492</v>
      </c>
      <c r="E429" s="284">
        <v>6100</v>
      </c>
      <c r="F429" s="284">
        <v>6113</v>
      </c>
      <c r="G429" s="285">
        <v>19479000</v>
      </c>
    </row>
    <row r="430" spans="1:7">
      <c r="A430" s="282">
        <v>4</v>
      </c>
      <c r="B430" s="282">
        <v>800</v>
      </c>
      <c r="C430" s="282" t="s">
        <v>129</v>
      </c>
      <c r="D430" s="282" t="s">
        <v>492</v>
      </c>
      <c r="E430" s="284">
        <v>6100</v>
      </c>
      <c r="F430" s="284">
        <v>6115</v>
      </c>
      <c r="G430" s="285">
        <v>52744981</v>
      </c>
    </row>
    <row r="431" spans="1:7">
      <c r="A431" s="282">
        <v>4</v>
      </c>
      <c r="B431" s="282">
        <v>800</v>
      </c>
      <c r="C431" s="282" t="s">
        <v>129</v>
      </c>
      <c r="D431" s="282" t="s">
        <v>492</v>
      </c>
      <c r="E431" s="284">
        <v>6100</v>
      </c>
      <c r="F431" s="284">
        <v>6116</v>
      </c>
      <c r="G431" s="285">
        <v>67392000</v>
      </c>
    </row>
    <row r="432" spans="1:7">
      <c r="A432" s="282">
        <v>4</v>
      </c>
      <c r="B432" s="282">
        <v>800</v>
      </c>
      <c r="C432" s="282" t="s">
        <v>129</v>
      </c>
      <c r="D432" s="282" t="s">
        <v>492</v>
      </c>
      <c r="E432" s="284">
        <v>6100</v>
      </c>
      <c r="F432" s="284">
        <v>6123</v>
      </c>
      <c r="G432" s="285">
        <v>585387000</v>
      </c>
    </row>
    <row r="433" spans="1:7">
      <c r="A433" s="282">
        <v>4</v>
      </c>
      <c r="B433" s="282">
        <v>800</v>
      </c>
      <c r="C433" s="282" t="s">
        <v>129</v>
      </c>
      <c r="D433" s="282" t="s">
        <v>492</v>
      </c>
      <c r="E433" s="284">
        <v>6100</v>
      </c>
      <c r="F433" s="284">
        <v>6124</v>
      </c>
      <c r="G433" s="285">
        <v>837549450</v>
      </c>
    </row>
    <row r="434" spans="1:7">
      <c r="A434" s="282">
        <v>4</v>
      </c>
      <c r="B434" s="282">
        <v>800</v>
      </c>
      <c r="C434" s="282" t="s">
        <v>129</v>
      </c>
      <c r="D434" s="282" t="s">
        <v>492</v>
      </c>
      <c r="E434" s="284">
        <v>6100</v>
      </c>
      <c r="F434" s="284">
        <v>6149</v>
      </c>
      <c r="G434" s="285">
        <v>454985800</v>
      </c>
    </row>
    <row r="435" spans="1:7">
      <c r="A435" s="282">
        <v>4</v>
      </c>
      <c r="B435" s="282">
        <v>800</v>
      </c>
      <c r="C435" s="282" t="s">
        <v>129</v>
      </c>
      <c r="D435" s="282" t="s">
        <v>492</v>
      </c>
      <c r="E435" s="284">
        <v>6200</v>
      </c>
      <c r="F435" s="284">
        <v>6201</v>
      </c>
      <c r="G435" s="285">
        <v>285988000</v>
      </c>
    </row>
    <row r="436" spans="1:7">
      <c r="A436" s="282">
        <v>4</v>
      </c>
      <c r="B436" s="282">
        <v>800</v>
      </c>
      <c r="C436" s="282" t="s">
        <v>129</v>
      </c>
      <c r="D436" s="282" t="s">
        <v>492</v>
      </c>
      <c r="E436" s="284">
        <v>6200</v>
      </c>
      <c r="F436" s="284">
        <v>6202</v>
      </c>
      <c r="G436" s="285">
        <v>279969000</v>
      </c>
    </row>
    <row r="437" spans="1:7">
      <c r="A437" s="282">
        <v>4</v>
      </c>
      <c r="B437" s="282">
        <v>800</v>
      </c>
      <c r="C437" s="282" t="s">
        <v>129</v>
      </c>
      <c r="D437" s="282" t="s">
        <v>492</v>
      </c>
      <c r="E437" s="284">
        <v>6250</v>
      </c>
      <c r="F437" s="284">
        <v>6299</v>
      </c>
      <c r="G437" s="285">
        <v>234550000</v>
      </c>
    </row>
    <row r="438" spans="1:7">
      <c r="A438" s="282">
        <v>4</v>
      </c>
      <c r="B438" s="282">
        <v>800</v>
      </c>
      <c r="C438" s="282" t="s">
        <v>129</v>
      </c>
      <c r="D438" s="282" t="s">
        <v>492</v>
      </c>
      <c r="E438" s="284">
        <v>6300</v>
      </c>
      <c r="F438" s="284">
        <v>6301</v>
      </c>
      <c r="G438" s="285">
        <v>812492539</v>
      </c>
    </row>
    <row r="439" spans="1:7">
      <c r="A439" s="282">
        <v>4</v>
      </c>
      <c r="B439" s="282">
        <v>800</v>
      </c>
      <c r="C439" s="282" t="s">
        <v>129</v>
      </c>
      <c r="D439" s="282" t="s">
        <v>492</v>
      </c>
      <c r="E439" s="284">
        <v>6300</v>
      </c>
      <c r="F439" s="284">
        <v>6302</v>
      </c>
      <c r="G439" s="285">
        <v>122382559</v>
      </c>
    </row>
    <row r="440" spans="1:7">
      <c r="A440" s="282">
        <v>4</v>
      </c>
      <c r="B440" s="282">
        <v>800</v>
      </c>
      <c r="C440" s="282" t="s">
        <v>129</v>
      </c>
      <c r="D440" s="282" t="s">
        <v>492</v>
      </c>
      <c r="E440" s="284">
        <v>6300</v>
      </c>
      <c r="F440" s="284">
        <v>6303</v>
      </c>
      <c r="G440" s="285">
        <v>41128800</v>
      </c>
    </row>
    <row r="441" spans="1:7">
      <c r="A441" s="282">
        <v>4</v>
      </c>
      <c r="B441" s="282">
        <v>800</v>
      </c>
      <c r="C441" s="282" t="s">
        <v>129</v>
      </c>
      <c r="D441" s="282" t="s">
        <v>492</v>
      </c>
      <c r="E441" s="284">
        <v>6300</v>
      </c>
      <c r="F441" s="284">
        <v>6304</v>
      </c>
      <c r="G441" s="285">
        <v>4923207</v>
      </c>
    </row>
    <row r="442" spans="1:7">
      <c r="A442" s="282">
        <v>4</v>
      </c>
      <c r="B442" s="282">
        <v>800</v>
      </c>
      <c r="C442" s="282" t="s">
        <v>129</v>
      </c>
      <c r="D442" s="282" t="s">
        <v>492</v>
      </c>
      <c r="E442" s="284">
        <v>6300</v>
      </c>
      <c r="F442" s="284">
        <v>6349</v>
      </c>
      <c r="G442" s="285">
        <v>411000</v>
      </c>
    </row>
    <row r="443" spans="1:7">
      <c r="A443" s="282">
        <v>4</v>
      </c>
      <c r="B443" s="282">
        <v>800</v>
      </c>
      <c r="C443" s="282" t="s">
        <v>129</v>
      </c>
      <c r="D443" s="282" t="s">
        <v>492</v>
      </c>
      <c r="E443" s="284">
        <v>6350</v>
      </c>
      <c r="F443" s="284">
        <v>6353</v>
      </c>
      <c r="G443" s="285">
        <v>1998588000</v>
      </c>
    </row>
    <row r="444" spans="1:7">
      <c r="A444" s="282">
        <v>4</v>
      </c>
      <c r="B444" s="282">
        <v>800</v>
      </c>
      <c r="C444" s="282" t="s">
        <v>129</v>
      </c>
      <c r="D444" s="282" t="s">
        <v>492</v>
      </c>
      <c r="E444" s="284">
        <v>6400</v>
      </c>
      <c r="F444" s="284">
        <v>6449</v>
      </c>
      <c r="G444" s="285">
        <v>95796000</v>
      </c>
    </row>
    <row r="445" spans="1:7">
      <c r="A445" s="282">
        <v>4</v>
      </c>
      <c r="B445" s="282">
        <v>800</v>
      </c>
      <c r="C445" s="282" t="s">
        <v>129</v>
      </c>
      <c r="D445" s="282" t="s">
        <v>492</v>
      </c>
      <c r="E445" s="284">
        <v>6500</v>
      </c>
      <c r="F445" s="284">
        <v>6501</v>
      </c>
      <c r="G445" s="285">
        <v>21199298</v>
      </c>
    </row>
    <row r="446" spans="1:7">
      <c r="A446" s="282">
        <v>4</v>
      </c>
      <c r="B446" s="282">
        <v>800</v>
      </c>
      <c r="C446" s="282" t="s">
        <v>129</v>
      </c>
      <c r="D446" s="282" t="s">
        <v>492</v>
      </c>
      <c r="E446" s="284">
        <v>6500</v>
      </c>
      <c r="F446" s="284">
        <v>6502</v>
      </c>
      <c r="G446" s="285">
        <v>8380878</v>
      </c>
    </row>
    <row r="447" spans="1:7">
      <c r="A447" s="282">
        <v>4</v>
      </c>
      <c r="B447" s="282">
        <v>800</v>
      </c>
      <c r="C447" s="282" t="s">
        <v>129</v>
      </c>
      <c r="D447" s="282" t="s">
        <v>492</v>
      </c>
      <c r="E447" s="284">
        <v>6500</v>
      </c>
      <c r="F447" s="284">
        <v>6503</v>
      </c>
      <c r="G447" s="285">
        <v>170822267</v>
      </c>
    </row>
    <row r="448" spans="1:7">
      <c r="A448" s="282">
        <v>4</v>
      </c>
      <c r="B448" s="282">
        <v>800</v>
      </c>
      <c r="C448" s="282" t="s">
        <v>129</v>
      </c>
      <c r="D448" s="282" t="s">
        <v>492</v>
      </c>
      <c r="E448" s="284">
        <v>6500</v>
      </c>
      <c r="F448" s="284">
        <v>6504</v>
      </c>
      <c r="G448" s="285">
        <v>4500000</v>
      </c>
    </row>
    <row r="449" spans="1:7">
      <c r="A449" s="282">
        <v>4</v>
      </c>
      <c r="B449" s="282">
        <v>800</v>
      </c>
      <c r="C449" s="282" t="s">
        <v>129</v>
      </c>
      <c r="D449" s="282" t="s">
        <v>492</v>
      </c>
      <c r="E449" s="284">
        <v>6550</v>
      </c>
      <c r="F449" s="284">
        <v>6551</v>
      </c>
      <c r="G449" s="285">
        <v>152772000</v>
      </c>
    </row>
    <row r="450" spans="1:7">
      <c r="A450" s="282">
        <v>4</v>
      </c>
      <c r="B450" s="282">
        <v>800</v>
      </c>
      <c r="C450" s="282" t="s">
        <v>129</v>
      </c>
      <c r="D450" s="282" t="s">
        <v>492</v>
      </c>
      <c r="E450" s="284">
        <v>6550</v>
      </c>
      <c r="F450" s="284">
        <v>6552</v>
      </c>
      <c r="G450" s="285">
        <v>40500000</v>
      </c>
    </row>
    <row r="451" spans="1:7">
      <c r="A451" s="282">
        <v>4</v>
      </c>
      <c r="B451" s="282">
        <v>800</v>
      </c>
      <c r="C451" s="282" t="s">
        <v>129</v>
      </c>
      <c r="D451" s="282" t="s">
        <v>492</v>
      </c>
      <c r="E451" s="284">
        <v>6550</v>
      </c>
      <c r="F451" s="284">
        <v>6599</v>
      </c>
      <c r="G451" s="285">
        <v>161243000</v>
      </c>
    </row>
    <row r="452" spans="1:7">
      <c r="A452" s="282">
        <v>4</v>
      </c>
      <c r="B452" s="282">
        <v>800</v>
      </c>
      <c r="C452" s="282" t="s">
        <v>129</v>
      </c>
      <c r="D452" s="282" t="s">
        <v>492</v>
      </c>
      <c r="E452" s="284">
        <v>6600</v>
      </c>
      <c r="F452" s="284">
        <v>6601</v>
      </c>
      <c r="G452" s="285">
        <v>6445996</v>
      </c>
    </row>
    <row r="453" spans="1:7">
      <c r="A453" s="282">
        <v>4</v>
      </c>
      <c r="B453" s="282">
        <v>800</v>
      </c>
      <c r="C453" s="282" t="s">
        <v>129</v>
      </c>
      <c r="D453" s="282" t="s">
        <v>492</v>
      </c>
      <c r="E453" s="284">
        <v>6600</v>
      </c>
      <c r="F453" s="284">
        <v>6603</v>
      </c>
      <c r="G453" s="285">
        <v>2400000</v>
      </c>
    </row>
    <row r="454" spans="1:7">
      <c r="A454" s="282">
        <v>4</v>
      </c>
      <c r="B454" s="282">
        <v>800</v>
      </c>
      <c r="C454" s="282" t="s">
        <v>129</v>
      </c>
      <c r="D454" s="282" t="s">
        <v>492</v>
      </c>
      <c r="E454" s="284">
        <v>6600</v>
      </c>
      <c r="F454" s="284">
        <v>6605</v>
      </c>
      <c r="G454" s="285">
        <v>9256800</v>
      </c>
    </row>
    <row r="455" spans="1:7">
      <c r="A455" s="282">
        <v>4</v>
      </c>
      <c r="B455" s="282">
        <v>800</v>
      </c>
      <c r="C455" s="282" t="s">
        <v>129</v>
      </c>
      <c r="D455" s="282" t="s">
        <v>492</v>
      </c>
      <c r="E455" s="284">
        <v>6600</v>
      </c>
      <c r="F455" s="284">
        <v>6606</v>
      </c>
      <c r="G455" s="285">
        <v>46500000</v>
      </c>
    </row>
    <row r="456" spans="1:7">
      <c r="A456" s="282">
        <v>4</v>
      </c>
      <c r="B456" s="282">
        <v>800</v>
      </c>
      <c r="C456" s="282" t="s">
        <v>129</v>
      </c>
      <c r="D456" s="282" t="s">
        <v>492</v>
      </c>
      <c r="E456" s="284">
        <v>6600</v>
      </c>
      <c r="F456" s="284">
        <v>6608</v>
      </c>
      <c r="G456" s="285">
        <v>27140300</v>
      </c>
    </row>
    <row r="457" spans="1:7">
      <c r="A457" s="282">
        <v>4</v>
      </c>
      <c r="B457" s="282">
        <v>800</v>
      </c>
      <c r="C457" s="282" t="s">
        <v>129</v>
      </c>
      <c r="D457" s="282" t="s">
        <v>492</v>
      </c>
      <c r="E457" s="284">
        <v>6600</v>
      </c>
      <c r="F457" s="284">
        <v>6649</v>
      </c>
      <c r="G457" s="285">
        <v>17706000</v>
      </c>
    </row>
    <row r="458" spans="1:7">
      <c r="A458" s="282">
        <v>4</v>
      </c>
      <c r="B458" s="282">
        <v>800</v>
      </c>
      <c r="C458" s="282" t="s">
        <v>129</v>
      </c>
      <c r="D458" s="282" t="s">
        <v>492</v>
      </c>
      <c r="E458" s="284">
        <v>6650</v>
      </c>
      <c r="F458" s="284">
        <v>6651</v>
      </c>
      <c r="G458" s="285">
        <v>49450000</v>
      </c>
    </row>
    <row r="459" spans="1:7">
      <c r="A459" s="282">
        <v>4</v>
      </c>
      <c r="B459" s="282">
        <v>800</v>
      </c>
      <c r="C459" s="282" t="s">
        <v>129</v>
      </c>
      <c r="D459" s="282" t="s">
        <v>492</v>
      </c>
      <c r="E459" s="284">
        <v>6650</v>
      </c>
      <c r="F459" s="284">
        <v>6652</v>
      </c>
      <c r="G459" s="285">
        <v>30500000</v>
      </c>
    </row>
    <row r="460" spans="1:7">
      <c r="A460" s="282">
        <v>4</v>
      </c>
      <c r="B460" s="282">
        <v>800</v>
      </c>
      <c r="C460" s="282" t="s">
        <v>129</v>
      </c>
      <c r="D460" s="282" t="s">
        <v>492</v>
      </c>
      <c r="E460" s="284">
        <v>6650</v>
      </c>
      <c r="F460" s="284">
        <v>6657</v>
      </c>
      <c r="G460" s="285">
        <v>59145000</v>
      </c>
    </row>
    <row r="461" spans="1:7">
      <c r="A461" s="282">
        <v>4</v>
      </c>
      <c r="B461" s="282">
        <v>800</v>
      </c>
      <c r="C461" s="282" t="s">
        <v>129</v>
      </c>
      <c r="D461" s="282" t="s">
        <v>492</v>
      </c>
      <c r="E461" s="284">
        <v>6650</v>
      </c>
      <c r="F461" s="284">
        <v>6658</v>
      </c>
      <c r="G461" s="285">
        <v>125000000</v>
      </c>
    </row>
    <row r="462" spans="1:7">
      <c r="A462" s="282">
        <v>4</v>
      </c>
      <c r="B462" s="282">
        <v>800</v>
      </c>
      <c r="C462" s="282" t="s">
        <v>129</v>
      </c>
      <c r="D462" s="282" t="s">
        <v>492</v>
      </c>
      <c r="E462" s="284">
        <v>6650</v>
      </c>
      <c r="F462" s="284">
        <v>6699</v>
      </c>
      <c r="G462" s="285">
        <v>716577000</v>
      </c>
    </row>
    <row r="463" spans="1:7">
      <c r="A463" s="282">
        <v>4</v>
      </c>
      <c r="B463" s="282">
        <v>800</v>
      </c>
      <c r="C463" s="282" t="s">
        <v>129</v>
      </c>
      <c r="D463" s="282" t="s">
        <v>492</v>
      </c>
      <c r="E463" s="284">
        <v>6700</v>
      </c>
      <c r="F463" s="284">
        <v>6701</v>
      </c>
      <c r="G463" s="285">
        <v>14358400</v>
      </c>
    </row>
    <row r="464" spans="1:7">
      <c r="A464" s="282">
        <v>4</v>
      </c>
      <c r="B464" s="282">
        <v>800</v>
      </c>
      <c r="C464" s="282" t="s">
        <v>129</v>
      </c>
      <c r="D464" s="282" t="s">
        <v>492</v>
      </c>
      <c r="E464" s="284">
        <v>6700</v>
      </c>
      <c r="F464" s="284">
        <v>6702</v>
      </c>
      <c r="G464" s="285">
        <v>30900000</v>
      </c>
    </row>
    <row r="465" spans="1:7">
      <c r="A465" s="282">
        <v>4</v>
      </c>
      <c r="B465" s="282">
        <v>800</v>
      </c>
      <c r="C465" s="282" t="s">
        <v>129</v>
      </c>
      <c r="D465" s="282" t="s">
        <v>492</v>
      </c>
      <c r="E465" s="284">
        <v>6700</v>
      </c>
      <c r="F465" s="284">
        <v>6703</v>
      </c>
      <c r="G465" s="285">
        <v>16200000</v>
      </c>
    </row>
    <row r="466" spans="1:7">
      <c r="A466" s="282">
        <v>4</v>
      </c>
      <c r="B466" s="282">
        <v>800</v>
      </c>
      <c r="C466" s="282" t="s">
        <v>129</v>
      </c>
      <c r="D466" s="282" t="s">
        <v>492</v>
      </c>
      <c r="E466" s="284">
        <v>6700</v>
      </c>
      <c r="F466" s="284">
        <v>6704</v>
      </c>
      <c r="G466" s="285">
        <v>128400000</v>
      </c>
    </row>
    <row r="467" spans="1:7">
      <c r="A467" s="282">
        <v>4</v>
      </c>
      <c r="B467" s="282">
        <v>800</v>
      </c>
      <c r="C467" s="282" t="s">
        <v>129</v>
      </c>
      <c r="D467" s="282" t="s">
        <v>492</v>
      </c>
      <c r="E467" s="284">
        <v>6700</v>
      </c>
      <c r="F467" s="284">
        <v>6749</v>
      </c>
      <c r="G467" s="285">
        <v>12000000</v>
      </c>
    </row>
    <row r="468" spans="1:7">
      <c r="A468" s="282">
        <v>4</v>
      </c>
      <c r="B468" s="282">
        <v>800</v>
      </c>
      <c r="C468" s="282" t="s">
        <v>129</v>
      </c>
      <c r="D468" s="282" t="s">
        <v>492</v>
      </c>
      <c r="E468" s="284">
        <v>6750</v>
      </c>
      <c r="F468" s="284">
        <v>6751</v>
      </c>
      <c r="G468" s="285">
        <v>6000000</v>
      </c>
    </row>
    <row r="469" spans="1:7">
      <c r="A469" s="282">
        <v>4</v>
      </c>
      <c r="B469" s="282">
        <v>800</v>
      </c>
      <c r="C469" s="282" t="s">
        <v>129</v>
      </c>
      <c r="D469" s="282" t="s">
        <v>492</v>
      </c>
      <c r="E469" s="284">
        <v>6750</v>
      </c>
      <c r="F469" s="284">
        <v>6757</v>
      </c>
      <c r="G469" s="285">
        <v>21000000</v>
      </c>
    </row>
    <row r="470" spans="1:7">
      <c r="A470" s="282">
        <v>4</v>
      </c>
      <c r="B470" s="282">
        <v>800</v>
      </c>
      <c r="C470" s="282" t="s">
        <v>129</v>
      </c>
      <c r="D470" s="282" t="s">
        <v>492</v>
      </c>
      <c r="E470" s="284">
        <v>6750</v>
      </c>
      <c r="F470" s="284">
        <v>6799</v>
      </c>
      <c r="G470" s="285">
        <v>27500000</v>
      </c>
    </row>
    <row r="471" spans="1:7">
      <c r="A471" s="282">
        <v>4</v>
      </c>
      <c r="B471" s="282">
        <v>800</v>
      </c>
      <c r="C471" s="282" t="s">
        <v>129</v>
      </c>
      <c r="D471" s="282" t="s">
        <v>492</v>
      </c>
      <c r="E471" s="284">
        <v>6900</v>
      </c>
      <c r="F471" s="284">
        <v>6901</v>
      </c>
      <c r="G471" s="285">
        <v>22150000</v>
      </c>
    </row>
    <row r="472" spans="1:7">
      <c r="A472" s="282">
        <v>4</v>
      </c>
      <c r="B472" s="282">
        <v>800</v>
      </c>
      <c r="C472" s="282" t="s">
        <v>129</v>
      </c>
      <c r="D472" s="282" t="s">
        <v>492</v>
      </c>
      <c r="E472" s="284">
        <v>6900</v>
      </c>
      <c r="F472" s="284">
        <v>6912</v>
      </c>
      <c r="G472" s="285">
        <v>58300000</v>
      </c>
    </row>
    <row r="473" spans="1:7">
      <c r="A473" s="282">
        <v>4</v>
      </c>
      <c r="B473" s="282">
        <v>800</v>
      </c>
      <c r="C473" s="282" t="s">
        <v>129</v>
      </c>
      <c r="D473" s="282" t="s">
        <v>492</v>
      </c>
      <c r="E473" s="284">
        <v>6900</v>
      </c>
      <c r="F473" s="284">
        <v>6913</v>
      </c>
      <c r="G473" s="285">
        <v>69700000</v>
      </c>
    </row>
    <row r="474" spans="1:7">
      <c r="A474" s="282">
        <v>4</v>
      </c>
      <c r="B474" s="282">
        <v>800</v>
      </c>
      <c r="C474" s="282" t="s">
        <v>129</v>
      </c>
      <c r="D474" s="282" t="s">
        <v>492</v>
      </c>
      <c r="E474" s="284">
        <v>6900</v>
      </c>
      <c r="F474" s="284">
        <v>6921</v>
      </c>
      <c r="G474" s="285">
        <v>23927000</v>
      </c>
    </row>
    <row r="475" spans="1:7">
      <c r="A475" s="282">
        <v>4</v>
      </c>
      <c r="B475" s="282">
        <v>800</v>
      </c>
      <c r="C475" s="282" t="s">
        <v>129</v>
      </c>
      <c r="D475" s="282" t="s">
        <v>492</v>
      </c>
      <c r="E475" s="284">
        <v>6900</v>
      </c>
      <c r="F475" s="284">
        <v>6949</v>
      </c>
      <c r="G475" s="285">
        <v>85000000</v>
      </c>
    </row>
    <row r="476" spans="1:7">
      <c r="A476" s="282">
        <v>4</v>
      </c>
      <c r="B476" s="282">
        <v>800</v>
      </c>
      <c r="C476" s="282" t="s">
        <v>129</v>
      </c>
      <c r="D476" s="282" t="s">
        <v>492</v>
      </c>
      <c r="E476" s="284">
        <v>6950</v>
      </c>
      <c r="F476" s="284">
        <v>6956</v>
      </c>
      <c r="G476" s="285">
        <v>14500000</v>
      </c>
    </row>
    <row r="477" spans="1:7">
      <c r="A477" s="282">
        <v>4</v>
      </c>
      <c r="B477" s="282">
        <v>800</v>
      </c>
      <c r="C477" s="282" t="s">
        <v>129</v>
      </c>
      <c r="D477" s="282" t="s">
        <v>492</v>
      </c>
      <c r="E477" s="284">
        <v>7000</v>
      </c>
      <c r="F477" s="284">
        <v>7001</v>
      </c>
      <c r="G477" s="285">
        <v>131130000</v>
      </c>
    </row>
    <row r="478" spans="1:7">
      <c r="A478" s="282">
        <v>4</v>
      </c>
      <c r="B478" s="282">
        <v>800</v>
      </c>
      <c r="C478" s="282" t="s">
        <v>129</v>
      </c>
      <c r="D478" s="282" t="s">
        <v>492</v>
      </c>
      <c r="E478" s="284">
        <v>7000</v>
      </c>
      <c r="F478" s="284">
        <v>7012</v>
      </c>
      <c r="G478" s="285">
        <v>20842000</v>
      </c>
    </row>
    <row r="479" spans="1:7">
      <c r="A479" s="282">
        <v>4</v>
      </c>
      <c r="B479" s="282">
        <v>800</v>
      </c>
      <c r="C479" s="282" t="s">
        <v>129</v>
      </c>
      <c r="D479" s="282" t="s">
        <v>492</v>
      </c>
      <c r="E479" s="284">
        <v>7000</v>
      </c>
      <c r="F479" s="284">
        <v>7049</v>
      </c>
      <c r="G479" s="285">
        <v>123840000</v>
      </c>
    </row>
    <row r="480" spans="1:7">
      <c r="A480" s="282">
        <v>4</v>
      </c>
      <c r="B480" s="282">
        <v>800</v>
      </c>
      <c r="C480" s="282" t="s">
        <v>129</v>
      </c>
      <c r="D480" s="282" t="s">
        <v>492</v>
      </c>
      <c r="E480" s="284">
        <v>7050</v>
      </c>
      <c r="F480" s="284">
        <v>7053</v>
      </c>
      <c r="G480" s="285">
        <v>34249000</v>
      </c>
    </row>
    <row r="481" spans="1:7">
      <c r="A481" s="282">
        <v>4</v>
      </c>
      <c r="B481" s="282">
        <v>800</v>
      </c>
      <c r="C481" s="282" t="s">
        <v>129</v>
      </c>
      <c r="D481" s="282" t="s">
        <v>492</v>
      </c>
      <c r="E481" s="284">
        <v>7750</v>
      </c>
      <c r="F481" s="284">
        <v>7756</v>
      </c>
      <c r="G481" s="285">
        <v>821000</v>
      </c>
    </row>
    <row r="482" spans="1:7">
      <c r="A482" s="282">
        <v>4</v>
      </c>
      <c r="B482" s="282">
        <v>800</v>
      </c>
      <c r="C482" s="282" t="s">
        <v>129</v>
      </c>
      <c r="D482" s="282" t="s">
        <v>492</v>
      </c>
      <c r="E482" s="284">
        <v>7750</v>
      </c>
      <c r="F482" s="284">
        <v>7757</v>
      </c>
      <c r="G482" s="285">
        <v>12423400</v>
      </c>
    </row>
    <row r="483" spans="1:7">
      <c r="A483" s="282">
        <v>4</v>
      </c>
      <c r="B483" s="282">
        <v>800</v>
      </c>
      <c r="C483" s="282" t="s">
        <v>129</v>
      </c>
      <c r="D483" s="282" t="s">
        <v>492</v>
      </c>
      <c r="E483" s="284">
        <v>7750</v>
      </c>
      <c r="F483" s="284">
        <v>7761</v>
      </c>
      <c r="G483" s="285">
        <v>870270000</v>
      </c>
    </row>
    <row r="484" spans="1:7">
      <c r="A484" s="282">
        <v>4</v>
      </c>
      <c r="B484" s="282">
        <v>800</v>
      </c>
      <c r="C484" s="282" t="s">
        <v>129</v>
      </c>
      <c r="D484" s="282" t="s">
        <v>492</v>
      </c>
      <c r="E484" s="284">
        <v>7750</v>
      </c>
      <c r="F484" s="284">
        <v>7799</v>
      </c>
      <c r="G484" s="285">
        <v>4162755800</v>
      </c>
    </row>
    <row r="485" spans="1:7">
      <c r="A485" s="282">
        <v>4</v>
      </c>
      <c r="B485" s="282">
        <v>800</v>
      </c>
      <c r="C485" s="282" t="s">
        <v>129</v>
      </c>
      <c r="D485" s="282" t="s">
        <v>492</v>
      </c>
      <c r="E485" s="284">
        <v>7850</v>
      </c>
      <c r="F485" s="284">
        <v>7851</v>
      </c>
      <c r="G485" s="285">
        <v>2776000</v>
      </c>
    </row>
    <row r="486" spans="1:7">
      <c r="A486" s="282">
        <v>4</v>
      </c>
      <c r="B486" s="282">
        <v>800</v>
      </c>
      <c r="C486" s="282" t="s">
        <v>129</v>
      </c>
      <c r="D486" s="282" t="s">
        <v>492</v>
      </c>
      <c r="E486" s="284">
        <v>7850</v>
      </c>
      <c r="F486" s="284">
        <v>7852</v>
      </c>
      <c r="G486" s="285">
        <v>834350000</v>
      </c>
    </row>
    <row r="487" spans="1:7">
      <c r="A487" s="282">
        <v>4</v>
      </c>
      <c r="B487" s="282">
        <v>800</v>
      </c>
      <c r="C487" s="282" t="s">
        <v>129</v>
      </c>
      <c r="D487" s="282" t="s">
        <v>492</v>
      </c>
      <c r="E487" s="284">
        <v>7850</v>
      </c>
      <c r="F487" s="284">
        <v>7854</v>
      </c>
      <c r="G487" s="285">
        <v>391759000</v>
      </c>
    </row>
    <row r="488" spans="1:7">
      <c r="A488" s="282">
        <v>4</v>
      </c>
      <c r="B488" s="282">
        <v>800</v>
      </c>
      <c r="C488" s="282" t="s">
        <v>129</v>
      </c>
      <c r="D488" s="282" t="s">
        <v>492</v>
      </c>
      <c r="E488" s="284">
        <v>7850</v>
      </c>
      <c r="F488" s="284">
        <v>7899</v>
      </c>
      <c r="G488" s="285">
        <v>2284792000</v>
      </c>
    </row>
    <row r="489" spans="1:7">
      <c r="A489" s="282">
        <v>4</v>
      </c>
      <c r="B489" s="282">
        <v>800</v>
      </c>
      <c r="C489" s="282" t="s">
        <v>129</v>
      </c>
      <c r="D489" s="282" t="s">
        <v>492</v>
      </c>
      <c r="E489" s="284">
        <v>9300</v>
      </c>
      <c r="F489" s="284">
        <v>9301</v>
      </c>
      <c r="G489" s="285">
        <v>335041000</v>
      </c>
    </row>
    <row r="490" spans="1:7">
      <c r="A490" s="282">
        <v>4</v>
      </c>
      <c r="B490" s="282">
        <v>800</v>
      </c>
      <c r="C490" s="282" t="s">
        <v>129</v>
      </c>
      <c r="D490" s="282" t="s">
        <v>492</v>
      </c>
      <c r="E490" s="284">
        <v>9400</v>
      </c>
      <c r="F490" s="284">
        <v>9401</v>
      </c>
      <c r="G490" s="285">
        <v>71480000</v>
      </c>
    </row>
    <row r="491" spans="1:7">
      <c r="A491" s="282">
        <v>4</v>
      </c>
      <c r="B491" s="282">
        <v>800</v>
      </c>
      <c r="C491" s="282" t="s">
        <v>129</v>
      </c>
      <c r="D491" s="282" t="s">
        <v>492</v>
      </c>
      <c r="E491" s="284">
        <v>9400</v>
      </c>
      <c r="F491" s="284">
        <v>9402</v>
      </c>
      <c r="G491" s="285">
        <v>89672000</v>
      </c>
    </row>
    <row r="492" spans="1:7">
      <c r="A492" s="282">
        <v>4</v>
      </c>
      <c r="B492" s="282">
        <v>800</v>
      </c>
      <c r="C492" s="282" t="s">
        <v>129</v>
      </c>
      <c r="D492" s="282" t="s">
        <v>492</v>
      </c>
      <c r="E492" s="284">
        <v>9400</v>
      </c>
      <c r="F492" s="284">
        <v>9449</v>
      </c>
      <c r="G492" s="285">
        <v>16546000</v>
      </c>
    </row>
    <row r="493" spans="1:7">
      <c r="A493" s="282">
        <v>4</v>
      </c>
      <c r="B493" s="282">
        <v>800</v>
      </c>
      <c r="C493" s="282" t="s">
        <v>129</v>
      </c>
      <c r="D493" s="283" t="s">
        <v>493</v>
      </c>
      <c r="E493" s="284">
        <v>6000</v>
      </c>
      <c r="F493" s="284">
        <v>6001</v>
      </c>
      <c r="G493" s="285">
        <v>2745133452</v>
      </c>
    </row>
    <row r="494" spans="1:7">
      <c r="A494" s="282">
        <v>4</v>
      </c>
      <c r="B494" s="282">
        <v>800</v>
      </c>
      <c r="C494" s="282" t="s">
        <v>129</v>
      </c>
      <c r="D494" s="282" t="s">
        <v>493</v>
      </c>
      <c r="E494" s="284">
        <v>6100</v>
      </c>
      <c r="F494" s="284">
        <v>6101</v>
      </c>
      <c r="G494" s="285">
        <v>133963490</v>
      </c>
    </row>
    <row r="495" spans="1:7">
      <c r="A495" s="282">
        <v>4</v>
      </c>
      <c r="B495" s="282">
        <v>800</v>
      </c>
      <c r="C495" s="282" t="s">
        <v>129</v>
      </c>
      <c r="D495" s="282" t="s">
        <v>493</v>
      </c>
      <c r="E495" s="284">
        <v>6100</v>
      </c>
      <c r="F495" s="284">
        <v>6102</v>
      </c>
      <c r="G495" s="285">
        <v>232362000</v>
      </c>
    </row>
    <row r="496" spans="1:7">
      <c r="A496" s="282">
        <v>4</v>
      </c>
      <c r="B496" s="282">
        <v>800</v>
      </c>
      <c r="C496" s="282" t="s">
        <v>129</v>
      </c>
      <c r="D496" s="282" t="s">
        <v>493</v>
      </c>
      <c r="E496" s="284">
        <v>6100</v>
      </c>
      <c r="F496" s="284">
        <v>6105</v>
      </c>
      <c r="G496" s="285">
        <v>76411452</v>
      </c>
    </row>
    <row r="497" spans="1:7">
      <c r="A497" s="282">
        <v>4</v>
      </c>
      <c r="B497" s="282">
        <v>800</v>
      </c>
      <c r="C497" s="282" t="s">
        <v>129</v>
      </c>
      <c r="D497" s="282" t="s">
        <v>493</v>
      </c>
      <c r="E497" s="284">
        <v>6100</v>
      </c>
      <c r="F497" s="284">
        <v>6113</v>
      </c>
      <c r="G497" s="285">
        <v>5616000</v>
      </c>
    </row>
    <row r="498" spans="1:7">
      <c r="A498" s="282">
        <v>4</v>
      </c>
      <c r="B498" s="282">
        <v>800</v>
      </c>
      <c r="C498" s="282" t="s">
        <v>129</v>
      </c>
      <c r="D498" s="282" t="s">
        <v>493</v>
      </c>
      <c r="E498" s="284">
        <v>6100</v>
      </c>
      <c r="F498" s="284">
        <v>6115</v>
      </c>
      <c r="G498" s="285">
        <v>16302345</v>
      </c>
    </row>
    <row r="499" spans="1:7">
      <c r="A499" s="282">
        <v>4</v>
      </c>
      <c r="B499" s="282">
        <v>800</v>
      </c>
      <c r="C499" s="282" t="s">
        <v>129</v>
      </c>
      <c r="D499" s="282" t="s">
        <v>493</v>
      </c>
      <c r="E499" s="284">
        <v>6100</v>
      </c>
      <c r="F499" s="284">
        <v>6123</v>
      </c>
      <c r="G499" s="285">
        <v>565686437</v>
      </c>
    </row>
    <row r="500" spans="1:7">
      <c r="A500" s="282">
        <v>4</v>
      </c>
      <c r="B500" s="282">
        <v>800</v>
      </c>
      <c r="C500" s="282" t="s">
        <v>129</v>
      </c>
      <c r="D500" s="282" t="s">
        <v>493</v>
      </c>
      <c r="E500" s="284">
        <v>6100</v>
      </c>
      <c r="F500" s="284">
        <v>6124</v>
      </c>
      <c r="G500" s="285">
        <v>618648057</v>
      </c>
    </row>
    <row r="501" spans="1:7">
      <c r="A501" s="282">
        <v>4</v>
      </c>
      <c r="B501" s="282">
        <v>800</v>
      </c>
      <c r="C501" s="282" t="s">
        <v>129</v>
      </c>
      <c r="D501" s="282" t="s">
        <v>493</v>
      </c>
      <c r="E501" s="284">
        <v>6100</v>
      </c>
      <c r="F501" s="284">
        <v>6149</v>
      </c>
      <c r="G501" s="285">
        <v>28608000</v>
      </c>
    </row>
    <row r="502" spans="1:7">
      <c r="A502" s="282">
        <v>4</v>
      </c>
      <c r="B502" s="282">
        <v>800</v>
      </c>
      <c r="C502" s="282" t="s">
        <v>129</v>
      </c>
      <c r="D502" s="282" t="s">
        <v>493</v>
      </c>
      <c r="E502" s="284">
        <v>6200</v>
      </c>
      <c r="F502" s="284">
        <v>6201</v>
      </c>
      <c r="G502" s="285">
        <v>134841000</v>
      </c>
    </row>
    <row r="503" spans="1:7">
      <c r="A503" s="282">
        <v>4</v>
      </c>
      <c r="B503" s="282">
        <v>800</v>
      </c>
      <c r="C503" s="282" t="s">
        <v>129</v>
      </c>
      <c r="D503" s="282" t="s">
        <v>493</v>
      </c>
      <c r="E503" s="284">
        <v>6200</v>
      </c>
      <c r="F503" s="284">
        <v>6202</v>
      </c>
      <c r="G503" s="285">
        <v>66700000</v>
      </c>
    </row>
    <row r="504" spans="1:7">
      <c r="A504" s="282">
        <v>4</v>
      </c>
      <c r="B504" s="282">
        <v>800</v>
      </c>
      <c r="C504" s="282" t="s">
        <v>129</v>
      </c>
      <c r="D504" s="282" t="s">
        <v>493</v>
      </c>
      <c r="E504" s="284">
        <v>6200</v>
      </c>
      <c r="F504" s="284">
        <v>6249</v>
      </c>
      <c r="G504" s="285">
        <v>14025000</v>
      </c>
    </row>
    <row r="505" spans="1:7">
      <c r="A505" s="282">
        <v>4</v>
      </c>
      <c r="B505" s="282">
        <v>800</v>
      </c>
      <c r="C505" s="282" t="s">
        <v>129</v>
      </c>
      <c r="D505" s="282" t="s">
        <v>493</v>
      </c>
      <c r="E505" s="284">
        <v>6250</v>
      </c>
      <c r="F505" s="284">
        <v>6299</v>
      </c>
      <c r="G505" s="285">
        <v>515400000</v>
      </c>
    </row>
    <row r="506" spans="1:7">
      <c r="A506" s="282">
        <v>4</v>
      </c>
      <c r="B506" s="282">
        <v>800</v>
      </c>
      <c r="C506" s="282" t="s">
        <v>129</v>
      </c>
      <c r="D506" s="282" t="s">
        <v>493</v>
      </c>
      <c r="E506" s="284">
        <v>6300</v>
      </c>
      <c r="F506" s="284">
        <v>6301</v>
      </c>
      <c r="G506" s="285">
        <v>527175693</v>
      </c>
    </row>
    <row r="507" spans="1:7">
      <c r="A507" s="282">
        <v>4</v>
      </c>
      <c r="B507" s="282">
        <v>800</v>
      </c>
      <c r="C507" s="282" t="s">
        <v>129</v>
      </c>
      <c r="D507" s="282" t="s">
        <v>493</v>
      </c>
      <c r="E507" s="284">
        <v>6300</v>
      </c>
      <c r="F507" s="284">
        <v>6302</v>
      </c>
      <c r="G507" s="285">
        <v>87055577</v>
      </c>
    </row>
    <row r="508" spans="1:7">
      <c r="A508" s="282">
        <v>4</v>
      </c>
      <c r="B508" s="282">
        <v>800</v>
      </c>
      <c r="C508" s="282" t="s">
        <v>129</v>
      </c>
      <c r="D508" s="282" t="s">
        <v>493</v>
      </c>
      <c r="E508" s="284">
        <v>6300</v>
      </c>
      <c r="F508" s="284">
        <v>6303</v>
      </c>
      <c r="G508" s="285">
        <v>40975870</v>
      </c>
    </row>
    <row r="509" spans="1:7">
      <c r="A509" s="282">
        <v>4</v>
      </c>
      <c r="B509" s="282">
        <v>800</v>
      </c>
      <c r="C509" s="282" t="s">
        <v>129</v>
      </c>
      <c r="D509" s="282" t="s">
        <v>493</v>
      </c>
      <c r="E509" s="284">
        <v>6350</v>
      </c>
      <c r="F509" s="284">
        <v>6353</v>
      </c>
      <c r="G509" s="285">
        <v>1572011850</v>
      </c>
    </row>
    <row r="510" spans="1:7">
      <c r="A510" s="282">
        <v>4</v>
      </c>
      <c r="B510" s="282">
        <v>800</v>
      </c>
      <c r="C510" s="282" t="s">
        <v>129</v>
      </c>
      <c r="D510" s="282" t="s">
        <v>493</v>
      </c>
      <c r="E510" s="284">
        <v>6500</v>
      </c>
      <c r="F510" s="284">
        <v>6501</v>
      </c>
      <c r="G510" s="285">
        <v>11382866</v>
      </c>
    </row>
    <row r="511" spans="1:7">
      <c r="A511" s="282">
        <v>4</v>
      </c>
      <c r="B511" s="282">
        <v>800</v>
      </c>
      <c r="C511" s="282" t="s">
        <v>129</v>
      </c>
      <c r="D511" s="282" t="s">
        <v>493</v>
      </c>
      <c r="E511" s="284">
        <v>6500</v>
      </c>
      <c r="F511" s="284">
        <v>6502</v>
      </c>
      <c r="G511" s="285">
        <v>1051866</v>
      </c>
    </row>
    <row r="512" spans="1:7">
      <c r="A512" s="282">
        <v>4</v>
      </c>
      <c r="B512" s="282">
        <v>800</v>
      </c>
      <c r="C512" s="282" t="s">
        <v>129</v>
      </c>
      <c r="D512" s="282" t="s">
        <v>493</v>
      </c>
      <c r="E512" s="284">
        <v>6500</v>
      </c>
      <c r="F512" s="284">
        <v>6503</v>
      </c>
      <c r="G512" s="285">
        <v>5223757</v>
      </c>
    </row>
    <row r="513" spans="1:7">
      <c r="A513" s="282">
        <v>4</v>
      </c>
      <c r="B513" s="282">
        <v>800</v>
      </c>
      <c r="C513" s="282" t="s">
        <v>129</v>
      </c>
      <c r="D513" s="282" t="s">
        <v>493</v>
      </c>
      <c r="E513" s="284">
        <v>6550</v>
      </c>
      <c r="F513" s="284">
        <v>6551</v>
      </c>
      <c r="G513" s="285">
        <v>123649631</v>
      </c>
    </row>
    <row r="514" spans="1:7">
      <c r="A514" s="282">
        <v>4</v>
      </c>
      <c r="B514" s="282">
        <v>800</v>
      </c>
      <c r="C514" s="282" t="s">
        <v>129</v>
      </c>
      <c r="D514" s="282" t="s">
        <v>493</v>
      </c>
      <c r="E514" s="284">
        <v>6550</v>
      </c>
      <c r="F514" s="284">
        <v>6599</v>
      </c>
      <c r="G514" s="285">
        <v>61708000</v>
      </c>
    </row>
    <row r="515" spans="1:7">
      <c r="A515" s="282">
        <v>4</v>
      </c>
      <c r="B515" s="282">
        <v>800</v>
      </c>
      <c r="C515" s="282" t="s">
        <v>129</v>
      </c>
      <c r="D515" s="282" t="s">
        <v>493</v>
      </c>
      <c r="E515" s="284">
        <v>6600</v>
      </c>
      <c r="F515" s="284">
        <v>6605</v>
      </c>
      <c r="G515" s="285">
        <v>2724000</v>
      </c>
    </row>
    <row r="516" spans="1:7">
      <c r="A516" s="282">
        <v>4</v>
      </c>
      <c r="B516" s="282">
        <v>800</v>
      </c>
      <c r="C516" s="282" t="s">
        <v>129</v>
      </c>
      <c r="D516" s="282" t="s">
        <v>493</v>
      </c>
      <c r="E516" s="284">
        <v>6600</v>
      </c>
      <c r="F516" s="284">
        <v>6606</v>
      </c>
      <c r="G516" s="285">
        <v>101279000</v>
      </c>
    </row>
    <row r="517" spans="1:7">
      <c r="A517" s="282">
        <v>4</v>
      </c>
      <c r="B517" s="282">
        <v>800</v>
      </c>
      <c r="C517" s="282" t="s">
        <v>129</v>
      </c>
      <c r="D517" s="282" t="s">
        <v>493</v>
      </c>
      <c r="E517" s="284">
        <v>6600</v>
      </c>
      <c r="F517" s="284">
        <v>6608</v>
      </c>
      <c r="G517" s="285">
        <v>1785500</v>
      </c>
    </row>
    <row r="518" spans="1:7">
      <c r="A518" s="282">
        <v>4</v>
      </c>
      <c r="B518" s="282">
        <v>800</v>
      </c>
      <c r="C518" s="282" t="s">
        <v>129</v>
      </c>
      <c r="D518" s="282" t="s">
        <v>493</v>
      </c>
      <c r="E518" s="284">
        <v>6600</v>
      </c>
      <c r="F518" s="284">
        <v>6649</v>
      </c>
      <c r="G518" s="285">
        <v>13996680</v>
      </c>
    </row>
    <row r="519" spans="1:7">
      <c r="A519" s="282">
        <v>4</v>
      </c>
      <c r="B519" s="282">
        <v>800</v>
      </c>
      <c r="C519" s="282" t="s">
        <v>129</v>
      </c>
      <c r="D519" s="282" t="s">
        <v>493</v>
      </c>
      <c r="E519" s="284">
        <v>6650</v>
      </c>
      <c r="F519" s="284">
        <v>6651</v>
      </c>
      <c r="G519" s="285">
        <v>41276000</v>
      </c>
    </row>
    <row r="520" spans="1:7">
      <c r="A520" s="282">
        <v>4</v>
      </c>
      <c r="B520" s="282">
        <v>800</v>
      </c>
      <c r="C520" s="282" t="s">
        <v>129</v>
      </c>
      <c r="D520" s="282" t="s">
        <v>493</v>
      </c>
      <c r="E520" s="284">
        <v>6650</v>
      </c>
      <c r="F520" s="284">
        <v>6652</v>
      </c>
      <c r="G520" s="285">
        <v>13400000</v>
      </c>
    </row>
    <row r="521" spans="1:7">
      <c r="A521" s="282">
        <v>4</v>
      </c>
      <c r="B521" s="282">
        <v>800</v>
      </c>
      <c r="C521" s="282" t="s">
        <v>129</v>
      </c>
      <c r="D521" s="282" t="s">
        <v>493</v>
      </c>
      <c r="E521" s="284">
        <v>6650</v>
      </c>
      <c r="F521" s="284">
        <v>6657</v>
      </c>
      <c r="G521" s="285">
        <v>32766978</v>
      </c>
    </row>
    <row r="522" spans="1:7">
      <c r="A522" s="282">
        <v>4</v>
      </c>
      <c r="B522" s="282">
        <v>800</v>
      </c>
      <c r="C522" s="282" t="s">
        <v>129</v>
      </c>
      <c r="D522" s="282" t="s">
        <v>493</v>
      </c>
      <c r="E522" s="284">
        <v>6650</v>
      </c>
      <c r="F522" s="284">
        <v>6699</v>
      </c>
      <c r="G522" s="285">
        <v>1177962000</v>
      </c>
    </row>
    <row r="523" spans="1:7">
      <c r="A523" s="282">
        <v>4</v>
      </c>
      <c r="B523" s="282">
        <v>800</v>
      </c>
      <c r="C523" s="282" t="s">
        <v>129</v>
      </c>
      <c r="D523" s="282" t="s">
        <v>493</v>
      </c>
      <c r="E523" s="284">
        <v>6700</v>
      </c>
      <c r="F523" s="284">
        <v>6701</v>
      </c>
      <c r="G523" s="285">
        <v>1163200</v>
      </c>
    </row>
    <row r="524" spans="1:7">
      <c r="A524" s="282">
        <v>4</v>
      </c>
      <c r="B524" s="282">
        <v>800</v>
      </c>
      <c r="C524" s="282" t="s">
        <v>129</v>
      </c>
      <c r="D524" s="282" t="s">
        <v>493</v>
      </c>
      <c r="E524" s="284">
        <v>6700</v>
      </c>
      <c r="F524" s="284">
        <v>6702</v>
      </c>
      <c r="G524" s="285">
        <v>2250000</v>
      </c>
    </row>
    <row r="525" spans="1:7">
      <c r="A525" s="282">
        <v>4</v>
      </c>
      <c r="B525" s="282">
        <v>800</v>
      </c>
      <c r="C525" s="282" t="s">
        <v>129</v>
      </c>
      <c r="D525" s="282" t="s">
        <v>493</v>
      </c>
      <c r="E525" s="284">
        <v>6700</v>
      </c>
      <c r="F525" s="284">
        <v>6703</v>
      </c>
      <c r="G525" s="285">
        <v>3900000</v>
      </c>
    </row>
    <row r="526" spans="1:7">
      <c r="A526" s="282">
        <v>4</v>
      </c>
      <c r="B526" s="282">
        <v>800</v>
      </c>
      <c r="C526" s="282" t="s">
        <v>129</v>
      </c>
      <c r="D526" s="282" t="s">
        <v>493</v>
      </c>
      <c r="E526" s="284">
        <v>6700</v>
      </c>
      <c r="F526" s="284">
        <v>6704</v>
      </c>
      <c r="G526" s="285">
        <v>84000000</v>
      </c>
    </row>
    <row r="527" spans="1:7">
      <c r="A527" s="282">
        <v>4</v>
      </c>
      <c r="B527" s="282">
        <v>800</v>
      </c>
      <c r="C527" s="282" t="s">
        <v>129</v>
      </c>
      <c r="D527" s="282" t="s">
        <v>493</v>
      </c>
      <c r="E527" s="284">
        <v>6750</v>
      </c>
      <c r="F527" s="284">
        <v>6757</v>
      </c>
      <c r="G527" s="285">
        <v>39000000</v>
      </c>
    </row>
    <row r="528" spans="1:7">
      <c r="A528" s="282">
        <v>4</v>
      </c>
      <c r="B528" s="282">
        <v>800</v>
      </c>
      <c r="C528" s="282" t="s">
        <v>129</v>
      </c>
      <c r="D528" s="282" t="s">
        <v>493</v>
      </c>
      <c r="E528" s="284">
        <v>6900</v>
      </c>
      <c r="F528" s="284">
        <v>6912</v>
      </c>
      <c r="G528" s="285">
        <v>26190000</v>
      </c>
    </row>
    <row r="529" spans="1:7">
      <c r="A529" s="282">
        <v>4</v>
      </c>
      <c r="B529" s="282">
        <v>800</v>
      </c>
      <c r="C529" s="282" t="s">
        <v>129</v>
      </c>
      <c r="D529" s="282" t="s">
        <v>493</v>
      </c>
      <c r="E529" s="284">
        <v>6900</v>
      </c>
      <c r="F529" s="284">
        <v>6921</v>
      </c>
      <c r="G529" s="285">
        <v>10500000</v>
      </c>
    </row>
    <row r="530" spans="1:7">
      <c r="A530" s="282">
        <v>4</v>
      </c>
      <c r="B530" s="282">
        <v>800</v>
      </c>
      <c r="C530" s="282" t="s">
        <v>129</v>
      </c>
      <c r="D530" s="282" t="s">
        <v>493</v>
      </c>
      <c r="E530" s="284">
        <v>6950</v>
      </c>
      <c r="F530" s="284">
        <v>6956</v>
      </c>
      <c r="G530" s="285">
        <v>11000000</v>
      </c>
    </row>
    <row r="531" spans="1:7">
      <c r="A531" s="282">
        <v>4</v>
      </c>
      <c r="B531" s="282">
        <v>800</v>
      </c>
      <c r="C531" s="282" t="s">
        <v>129</v>
      </c>
      <c r="D531" s="282" t="s">
        <v>493</v>
      </c>
      <c r="E531" s="284">
        <v>7000</v>
      </c>
      <c r="F531" s="284">
        <v>7001</v>
      </c>
      <c r="G531" s="285">
        <v>1825000</v>
      </c>
    </row>
    <row r="532" spans="1:7">
      <c r="A532" s="282">
        <v>4</v>
      </c>
      <c r="B532" s="282">
        <v>800</v>
      </c>
      <c r="C532" s="282" t="s">
        <v>129</v>
      </c>
      <c r="D532" s="282" t="s">
        <v>493</v>
      </c>
      <c r="E532" s="284">
        <v>7000</v>
      </c>
      <c r="F532" s="284">
        <v>7004</v>
      </c>
      <c r="G532" s="285">
        <v>7040000</v>
      </c>
    </row>
    <row r="533" spans="1:7">
      <c r="A533" s="282">
        <v>4</v>
      </c>
      <c r="B533" s="282">
        <v>800</v>
      </c>
      <c r="C533" s="282" t="s">
        <v>129</v>
      </c>
      <c r="D533" s="282" t="s">
        <v>493</v>
      </c>
      <c r="E533" s="284">
        <v>7000</v>
      </c>
      <c r="F533" s="284">
        <v>7012</v>
      </c>
      <c r="G533" s="285">
        <v>3632000</v>
      </c>
    </row>
    <row r="534" spans="1:7">
      <c r="A534" s="282">
        <v>4</v>
      </c>
      <c r="B534" s="282">
        <v>800</v>
      </c>
      <c r="C534" s="282" t="s">
        <v>129</v>
      </c>
      <c r="D534" s="282" t="s">
        <v>493</v>
      </c>
      <c r="E534" s="284">
        <v>7000</v>
      </c>
      <c r="F534" s="284">
        <v>7049</v>
      </c>
      <c r="G534" s="285">
        <v>18700000</v>
      </c>
    </row>
    <row r="535" spans="1:7">
      <c r="A535" s="282">
        <v>4</v>
      </c>
      <c r="B535" s="282">
        <v>800</v>
      </c>
      <c r="C535" s="282" t="s">
        <v>129</v>
      </c>
      <c r="D535" s="282" t="s">
        <v>493</v>
      </c>
      <c r="E535" s="284">
        <v>7050</v>
      </c>
      <c r="F535" s="284">
        <v>7053</v>
      </c>
      <c r="G535" s="285">
        <v>22000000</v>
      </c>
    </row>
    <row r="536" spans="1:7">
      <c r="A536" s="282">
        <v>4</v>
      </c>
      <c r="B536" s="282">
        <v>800</v>
      </c>
      <c r="C536" s="282" t="s">
        <v>129</v>
      </c>
      <c r="D536" s="282" t="s">
        <v>493</v>
      </c>
      <c r="E536" s="284">
        <v>7750</v>
      </c>
      <c r="F536" s="284">
        <v>7756</v>
      </c>
      <c r="G536" s="285">
        <v>3250000</v>
      </c>
    </row>
    <row r="537" spans="1:7">
      <c r="A537" s="282">
        <v>4</v>
      </c>
      <c r="B537" s="282">
        <v>800</v>
      </c>
      <c r="C537" s="282" t="s">
        <v>129</v>
      </c>
      <c r="D537" s="282" t="s">
        <v>493</v>
      </c>
      <c r="E537" s="284">
        <v>7750</v>
      </c>
      <c r="F537" s="284">
        <v>7761</v>
      </c>
      <c r="G537" s="285">
        <v>72280000</v>
      </c>
    </row>
    <row r="538" spans="1:7">
      <c r="A538" s="282">
        <v>4</v>
      </c>
      <c r="B538" s="282">
        <v>800</v>
      </c>
      <c r="C538" s="282" t="s">
        <v>129</v>
      </c>
      <c r="D538" s="282" t="s">
        <v>493</v>
      </c>
      <c r="E538" s="284">
        <v>7750</v>
      </c>
      <c r="F538" s="284">
        <v>7799</v>
      </c>
      <c r="G538" s="285">
        <v>1611535000</v>
      </c>
    </row>
    <row r="539" spans="1:7">
      <c r="A539" s="282">
        <v>4</v>
      </c>
      <c r="B539" s="282">
        <v>800</v>
      </c>
      <c r="C539" s="282" t="s">
        <v>129</v>
      </c>
      <c r="D539" s="282" t="s">
        <v>493</v>
      </c>
      <c r="E539" s="284">
        <v>7850</v>
      </c>
      <c r="F539" s="284">
        <v>7854</v>
      </c>
      <c r="G539" s="285">
        <v>8424000</v>
      </c>
    </row>
    <row r="540" spans="1:7">
      <c r="A540" s="282">
        <v>4</v>
      </c>
      <c r="B540" s="282">
        <v>800</v>
      </c>
      <c r="C540" s="282" t="s">
        <v>129</v>
      </c>
      <c r="D540" s="282" t="s">
        <v>493</v>
      </c>
      <c r="E540" s="284">
        <v>8000</v>
      </c>
      <c r="F540" s="284">
        <v>8006</v>
      </c>
      <c r="G540" s="285">
        <v>315984240</v>
      </c>
    </row>
    <row r="541" spans="1:7">
      <c r="A541" s="282">
        <v>4</v>
      </c>
      <c r="B541" s="282">
        <v>800</v>
      </c>
      <c r="C541" s="282" t="s">
        <v>129</v>
      </c>
      <c r="D541" s="283" t="s">
        <v>494</v>
      </c>
      <c r="E541" s="284">
        <v>6000</v>
      </c>
      <c r="F541" s="284">
        <v>6001</v>
      </c>
      <c r="G541" s="285">
        <v>376175814</v>
      </c>
    </row>
    <row r="542" spans="1:7">
      <c r="A542" s="282">
        <v>4</v>
      </c>
      <c r="B542" s="282">
        <v>800</v>
      </c>
      <c r="C542" s="282" t="s">
        <v>129</v>
      </c>
      <c r="D542" s="282" t="s">
        <v>494</v>
      </c>
      <c r="E542" s="284">
        <v>6100</v>
      </c>
      <c r="F542" s="284">
        <v>6101</v>
      </c>
      <c r="G542" s="285">
        <v>14040000</v>
      </c>
    </row>
    <row r="543" spans="1:7">
      <c r="A543" s="282">
        <v>4</v>
      </c>
      <c r="B543" s="282">
        <v>800</v>
      </c>
      <c r="C543" s="282" t="s">
        <v>129</v>
      </c>
      <c r="D543" s="282" t="s">
        <v>494</v>
      </c>
      <c r="E543" s="284">
        <v>6100</v>
      </c>
      <c r="F543" s="284">
        <v>6102</v>
      </c>
      <c r="G543" s="285">
        <v>25272000</v>
      </c>
    </row>
    <row r="544" spans="1:7">
      <c r="A544" s="282">
        <v>4</v>
      </c>
      <c r="B544" s="282">
        <v>800</v>
      </c>
      <c r="C544" s="282" t="s">
        <v>129</v>
      </c>
      <c r="D544" s="282" t="s">
        <v>494</v>
      </c>
      <c r="E544" s="284">
        <v>6100</v>
      </c>
      <c r="F544" s="284">
        <v>6112</v>
      </c>
      <c r="G544" s="285">
        <v>12214800</v>
      </c>
    </row>
    <row r="545" spans="1:7">
      <c r="A545" s="282">
        <v>4</v>
      </c>
      <c r="B545" s="282">
        <v>800</v>
      </c>
      <c r="C545" s="282" t="s">
        <v>129</v>
      </c>
      <c r="D545" s="282" t="s">
        <v>494</v>
      </c>
      <c r="E545" s="284">
        <v>6100</v>
      </c>
      <c r="F545" s="284">
        <v>6113</v>
      </c>
      <c r="G545" s="285">
        <v>2808000</v>
      </c>
    </row>
    <row r="546" spans="1:7">
      <c r="A546" s="282">
        <v>4</v>
      </c>
      <c r="B546" s="282">
        <v>800</v>
      </c>
      <c r="C546" s="282" t="s">
        <v>129</v>
      </c>
      <c r="D546" s="282" t="s">
        <v>494</v>
      </c>
      <c r="E546" s="284">
        <v>6250</v>
      </c>
      <c r="F546" s="284">
        <v>6299</v>
      </c>
      <c r="G546" s="285">
        <v>92000000</v>
      </c>
    </row>
    <row r="547" spans="1:7">
      <c r="A547" s="282">
        <v>4</v>
      </c>
      <c r="B547" s="282">
        <v>800</v>
      </c>
      <c r="C547" s="282" t="s">
        <v>129</v>
      </c>
      <c r="D547" s="282" t="s">
        <v>494</v>
      </c>
      <c r="E547" s="284">
        <v>6300</v>
      </c>
      <c r="F547" s="284">
        <v>6301</v>
      </c>
      <c r="G547" s="285">
        <v>58404573</v>
      </c>
    </row>
    <row r="548" spans="1:7">
      <c r="A548" s="282">
        <v>4</v>
      </c>
      <c r="B548" s="282">
        <v>800</v>
      </c>
      <c r="C548" s="282" t="s">
        <v>129</v>
      </c>
      <c r="D548" s="282" t="s">
        <v>494</v>
      </c>
      <c r="E548" s="284">
        <v>6300</v>
      </c>
      <c r="F548" s="284">
        <v>6302</v>
      </c>
      <c r="G548" s="285">
        <v>9769734</v>
      </c>
    </row>
    <row r="549" spans="1:7">
      <c r="A549" s="282">
        <v>4</v>
      </c>
      <c r="B549" s="282">
        <v>800</v>
      </c>
      <c r="C549" s="282" t="s">
        <v>129</v>
      </c>
      <c r="D549" s="282" t="s">
        <v>494</v>
      </c>
      <c r="E549" s="284">
        <v>6300</v>
      </c>
      <c r="F549" s="284">
        <v>6303</v>
      </c>
      <c r="G549" s="285">
        <v>2852928</v>
      </c>
    </row>
    <row r="550" spans="1:7">
      <c r="A550" s="282">
        <v>4</v>
      </c>
      <c r="B550" s="282">
        <v>800</v>
      </c>
      <c r="C550" s="282" t="s">
        <v>129</v>
      </c>
      <c r="D550" s="282" t="s">
        <v>494</v>
      </c>
      <c r="E550" s="284">
        <v>6300</v>
      </c>
      <c r="F550" s="284">
        <v>6304</v>
      </c>
      <c r="G550" s="285">
        <v>3256578</v>
      </c>
    </row>
    <row r="551" spans="1:7">
      <c r="A551" s="282">
        <v>4</v>
      </c>
      <c r="B551" s="282">
        <v>800</v>
      </c>
      <c r="C551" s="282" t="s">
        <v>129</v>
      </c>
      <c r="D551" s="282" t="s">
        <v>494</v>
      </c>
      <c r="E551" s="284">
        <v>6350</v>
      </c>
      <c r="F551" s="284">
        <v>6353</v>
      </c>
      <c r="G551" s="285">
        <v>20358000</v>
      </c>
    </row>
    <row r="552" spans="1:7">
      <c r="A552" s="282">
        <v>4</v>
      </c>
      <c r="B552" s="282">
        <v>800</v>
      </c>
      <c r="C552" s="282" t="s">
        <v>129</v>
      </c>
      <c r="D552" s="282" t="s">
        <v>494</v>
      </c>
      <c r="E552" s="284">
        <v>6550</v>
      </c>
      <c r="F552" s="284">
        <v>6551</v>
      </c>
      <c r="G552" s="285">
        <v>11050000</v>
      </c>
    </row>
    <row r="553" spans="1:7">
      <c r="A553" s="282">
        <v>4</v>
      </c>
      <c r="B553" s="282">
        <v>800</v>
      </c>
      <c r="C553" s="282" t="s">
        <v>129</v>
      </c>
      <c r="D553" s="282" t="s">
        <v>494</v>
      </c>
      <c r="E553" s="284">
        <v>6550</v>
      </c>
      <c r="F553" s="284">
        <v>6599</v>
      </c>
      <c r="G553" s="285">
        <v>1300000</v>
      </c>
    </row>
    <row r="554" spans="1:7">
      <c r="A554" s="282">
        <v>4</v>
      </c>
      <c r="B554" s="282">
        <v>800</v>
      </c>
      <c r="C554" s="282" t="s">
        <v>129</v>
      </c>
      <c r="D554" s="282" t="s">
        <v>494</v>
      </c>
      <c r="E554" s="284">
        <v>6600</v>
      </c>
      <c r="F554" s="284">
        <v>6606</v>
      </c>
      <c r="G554" s="285">
        <v>800000</v>
      </c>
    </row>
    <row r="555" spans="1:7">
      <c r="A555" s="282">
        <v>4</v>
      </c>
      <c r="B555" s="282">
        <v>800</v>
      </c>
      <c r="C555" s="282" t="s">
        <v>129</v>
      </c>
      <c r="D555" s="282" t="s">
        <v>494</v>
      </c>
      <c r="E555" s="284">
        <v>6600</v>
      </c>
      <c r="F555" s="284">
        <v>6649</v>
      </c>
      <c r="G555" s="285">
        <v>1430000</v>
      </c>
    </row>
    <row r="556" spans="1:7">
      <c r="A556" s="282">
        <v>4</v>
      </c>
      <c r="B556" s="282">
        <v>800</v>
      </c>
      <c r="C556" s="282" t="s">
        <v>129</v>
      </c>
      <c r="D556" s="282" t="s">
        <v>494</v>
      </c>
      <c r="E556" s="284">
        <v>6650</v>
      </c>
      <c r="F556" s="284">
        <v>6652</v>
      </c>
      <c r="G556" s="285">
        <v>2000000</v>
      </c>
    </row>
    <row r="557" spans="1:7">
      <c r="A557" s="282">
        <v>4</v>
      </c>
      <c r="B557" s="282">
        <v>800</v>
      </c>
      <c r="C557" s="282" t="s">
        <v>129</v>
      </c>
      <c r="D557" s="282" t="s">
        <v>494</v>
      </c>
      <c r="E557" s="284">
        <v>6650</v>
      </c>
      <c r="F557" s="284">
        <v>6657</v>
      </c>
      <c r="G557" s="285">
        <v>1380000</v>
      </c>
    </row>
    <row r="558" spans="1:7">
      <c r="A558" s="282">
        <v>4</v>
      </c>
      <c r="B558" s="282">
        <v>800</v>
      </c>
      <c r="C558" s="282" t="s">
        <v>129</v>
      </c>
      <c r="D558" s="282" t="s">
        <v>494</v>
      </c>
      <c r="E558" s="284">
        <v>6650</v>
      </c>
      <c r="F558" s="284">
        <v>6699</v>
      </c>
      <c r="G558" s="285">
        <v>92045000</v>
      </c>
    </row>
    <row r="559" spans="1:7">
      <c r="A559" s="282">
        <v>4</v>
      </c>
      <c r="B559" s="282">
        <v>800</v>
      </c>
      <c r="C559" s="282" t="s">
        <v>129</v>
      </c>
      <c r="D559" s="282" t="s">
        <v>494</v>
      </c>
      <c r="E559" s="284">
        <v>6700</v>
      </c>
      <c r="F559" s="284">
        <v>6704</v>
      </c>
      <c r="G559" s="285">
        <v>9000000</v>
      </c>
    </row>
    <row r="560" spans="1:7">
      <c r="A560" s="282">
        <v>4</v>
      </c>
      <c r="B560" s="282">
        <v>800</v>
      </c>
      <c r="C560" s="282" t="s">
        <v>129</v>
      </c>
      <c r="D560" s="282" t="s">
        <v>494</v>
      </c>
      <c r="E560" s="284">
        <v>7750</v>
      </c>
      <c r="F560" s="284">
        <v>7761</v>
      </c>
      <c r="G560" s="285">
        <v>43790741</v>
      </c>
    </row>
    <row r="561" spans="1:7">
      <c r="A561" s="282">
        <v>4</v>
      </c>
      <c r="B561" s="282">
        <v>800</v>
      </c>
      <c r="C561" s="282" t="s">
        <v>129</v>
      </c>
      <c r="D561" s="282" t="s">
        <v>494</v>
      </c>
      <c r="E561" s="284">
        <v>7750</v>
      </c>
      <c r="F561" s="284">
        <v>7799</v>
      </c>
      <c r="G561" s="285">
        <v>657654000</v>
      </c>
    </row>
    <row r="562" spans="1:7">
      <c r="A562" s="282">
        <v>4</v>
      </c>
      <c r="B562" s="282">
        <v>800</v>
      </c>
      <c r="C562" s="283" t="s">
        <v>495</v>
      </c>
      <c r="D562" s="283" t="s">
        <v>496</v>
      </c>
      <c r="E562" s="284">
        <v>6650</v>
      </c>
      <c r="F562" s="284">
        <v>6657</v>
      </c>
      <c r="G562" s="285">
        <v>200000</v>
      </c>
    </row>
    <row r="563" spans="1:7">
      <c r="A563" s="282">
        <v>4</v>
      </c>
      <c r="B563" s="282">
        <v>800</v>
      </c>
      <c r="C563" s="282" t="s">
        <v>495</v>
      </c>
      <c r="D563" s="282" t="s">
        <v>496</v>
      </c>
      <c r="E563" s="284">
        <v>6650</v>
      </c>
      <c r="F563" s="284">
        <v>6699</v>
      </c>
      <c r="G563" s="285">
        <v>200000</v>
      </c>
    </row>
    <row r="564" spans="1:7">
      <c r="A564" s="282">
        <v>4</v>
      </c>
      <c r="B564" s="282">
        <v>800</v>
      </c>
      <c r="C564" s="282" t="s">
        <v>495</v>
      </c>
      <c r="D564" s="282" t="s">
        <v>496</v>
      </c>
      <c r="E564" s="284">
        <v>7150</v>
      </c>
      <c r="F564" s="284">
        <v>7151</v>
      </c>
      <c r="G564" s="285">
        <v>16560000</v>
      </c>
    </row>
    <row r="565" spans="1:7">
      <c r="A565" s="282">
        <v>4</v>
      </c>
      <c r="B565" s="282">
        <v>800</v>
      </c>
      <c r="C565" s="282" t="s">
        <v>495</v>
      </c>
      <c r="D565" s="282" t="s">
        <v>496</v>
      </c>
      <c r="E565" s="284">
        <v>7150</v>
      </c>
      <c r="F565" s="284">
        <v>7152</v>
      </c>
      <c r="G565" s="285">
        <v>210600000</v>
      </c>
    </row>
    <row r="566" spans="1:7">
      <c r="A566" s="282">
        <v>4</v>
      </c>
      <c r="B566" s="282">
        <v>800</v>
      </c>
      <c r="C566" s="282" t="s">
        <v>495</v>
      </c>
      <c r="D566" s="282" t="s">
        <v>496</v>
      </c>
      <c r="E566" s="284">
        <v>7150</v>
      </c>
      <c r="F566" s="284">
        <v>7161</v>
      </c>
      <c r="G566" s="285">
        <v>810000000</v>
      </c>
    </row>
    <row r="567" spans="1:7">
      <c r="A567" s="282">
        <v>4</v>
      </c>
      <c r="B567" s="282">
        <v>800</v>
      </c>
      <c r="C567" s="282" t="s">
        <v>495</v>
      </c>
      <c r="D567" s="282" t="s">
        <v>496</v>
      </c>
      <c r="E567" s="284">
        <v>7150</v>
      </c>
      <c r="F567" s="284">
        <v>7162</v>
      </c>
      <c r="G567" s="285">
        <v>49200000</v>
      </c>
    </row>
    <row r="568" spans="1:7">
      <c r="A568" s="282">
        <v>4</v>
      </c>
      <c r="B568" s="282">
        <v>800</v>
      </c>
      <c r="C568" s="282" t="s">
        <v>495</v>
      </c>
      <c r="D568" s="282" t="s">
        <v>496</v>
      </c>
      <c r="E568" s="284">
        <v>7150</v>
      </c>
      <c r="F568" s="284">
        <v>7199</v>
      </c>
      <c r="G568" s="285">
        <v>101245000</v>
      </c>
    </row>
    <row r="569" spans="1:7">
      <c r="A569" s="282">
        <v>4</v>
      </c>
      <c r="B569" s="282">
        <v>800</v>
      </c>
      <c r="C569" s="282" t="s">
        <v>495</v>
      </c>
      <c r="D569" s="282" t="s">
        <v>496</v>
      </c>
      <c r="E569" s="284">
        <v>7250</v>
      </c>
      <c r="F569" s="284">
        <v>7257</v>
      </c>
      <c r="G569" s="285">
        <v>23400000</v>
      </c>
    </row>
    <row r="570" spans="1:7">
      <c r="A570" s="282">
        <v>4</v>
      </c>
      <c r="B570" s="282">
        <v>800</v>
      </c>
      <c r="C570" s="282" t="s">
        <v>495</v>
      </c>
      <c r="D570" s="282" t="s">
        <v>496</v>
      </c>
      <c r="E570" s="284">
        <v>7750</v>
      </c>
      <c r="F570" s="284">
        <v>7799</v>
      </c>
      <c r="G570" s="285">
        <v>95100000</v>
      </c>
    </row>
    <row r="571" spans="1:7">
      <c r="A571" s="282">
        <v>4</v>
      </c>
      <c r="B571" s="282">
        <v>800</v>
      </c>
      <c r="C571" s="283" t="s">
        <v>495</v>
      </c>
      <c r="D571" s="283" t="s">
        <v>497</v>
      </c>
      <c r="E571" s="284">
        <v>7750</v>
      </c>
      <c r="F571" s="284">
        <v>7799</v>
      </c>
      <c r="G571" s="285">
        <v>8170000</v>
      </c>
    </row>
    <row r="572" spans="1:7">
      <c r="A572" s="282">
        <v>4</v>
      </c>
      <c r="B572" s="282">
        <v>800</v>
      </c>
      <c r="C572" s="282" t="s">
        <v>495</v>
      </c>
      <c r="D572" s="283" t="s">
        <v>498</v>
      </c>
      <c r="E572" s="284">
        <v>6300</v>
      </c>
      <c r="F572" s="284">
        <v>6302</v>
      </c>
      <c r="G572" s="285">
        <v>3790100</v>
      </c>
    </row>
    <row r="573" spans="1:7">
      <c r="A573" s="282">
        <v>4</v>
      </c>
      <c r="B573" s="282">
        <v>800</v>
      </c>
      <c r="C573" s="282" t="s">
        <v>495</v>
      </c>
      <c r="D573" s="282" t="s">
        <v>498</v>
      </c>
      <c r="E573" s="284">
        <v>6550</v>
      </c>
      <c r="F573" s="284">
        <v>6551</v>
      </c>
      <c r="G573" s="285">
        <v>3295000</v>
      </c>
    </row>
    <row r="574" spans="1:7">
      <c r="A574" s="282">
        <v>4</v>
      </c>
      <c r="B574" s="282">
        <v>800</v>
      </c>
      <c r="C574" s="282" t="s">
        <v>495</v>
      </c>
      <c r="D574" s="282" t="s">
        <v>498</v>
      </c>
      <c r="E574" s="284">
        <v>6650</v>
      </c>
      <c r="F574" s="284">
        <v>6657</v>
      </c>
      <c r="G574" s="285">
        <v>350000</v>
      </c>
    </row>
    <row r="575" spans="1:7">
      <c r="A575" s="282">
        <v>4</v>
      </c>
      <c r="B575" s="282">
        <v>800</v>
      </c>
      <c r="C575" s="282" t="s">
        <v>495</v>
      </c>
      <c r="D575" s="282" t="s">
        <v>498</v>
      </c>
      <c r="E575" s="284">
        <v>6650</v>
      </c>
      <c r="F575" s="284">
        <v>6699</v>
      </c>
      <c r="G575" s="285">
        <v>100000</v>
      </c>
    </row>
    <row r="576" spans="1:7">
      <c r="A576" s="282">
        <v>4</v>
      </c>
      <c r="B576" s="282">
        <v>800</v>
      </c>
      <c r="C576" s="282" t="s">
        <v>495</v>
      </c>
      <c r="D576" s="282" t="s">
        <v>498</v>
      </c>
      <c r="E576" s="284">
        <v>7000</v>
      </c>
      <c r="F576" s="284">
        <v>7012</v>
      </c>
      <c r="G576" s="285">
        <v>1321000</v>
      </c>
    </row>
    <row r="577" spans="1:7">
      <c r="A577" s="282">
        <v>4</v>
      </c>
      <c r="B577" s="282">
        <v>800</v>
      </c>
      <c r="C577" s="282" t="s">
        <v>495</v>
      </c>
      <c r="D577" s="282" t="s">
        <v>498</v>
      </c>
      <c r="E577" s="284">
        <v>7000</v>
      </c>
      <c r="F577" s="284">
        <v>7049</v>
      </c>
      <c r="G577" s="285">
        <v>1815000</v>
      </c>
    </row>
    <row r="578" spans="1:7">
      <c r="A578" s="282">
        <v>4</v>
      </c>
      <c r="B578" s="282">
        <v>800</v>
      </c>
      <c r="C578" s="282" t="s">
        <v>495</v>
      </c>
      <c r="D578" s="282" t="s">
        <v>498</v>
      </c>
      <c r="E578" s="284">
        <v>7150</v>
      </c>
      <c r="F578" s="284">
        <v>7151</v>
      </c>
      <c r="G578" s="285">
        <v>12240000</v>
      </c>
    </row>
    <row r="579" spans="1:7">
      <c r="A579" s="282">
        <v>4</v>
      </c>
      <c r="B579" s="282">
        <v>800</v>
      </c>
      <c r="C579" s="282" t="s">
        <v>495</v>
      </c>
      <c r="D579" s="282" t="s">
        <v>498</v>
      </c>
      <c r="E579" s="284">
        <v>7150</v>
      </c>
      <c r="F579" s="284">
        <v>7152</v>
      </c>
      <c r="G579" s="285">
        <v>12606000</v>
      </c>
    </row>
    <row r="580" spans="1:7">
      <c r="A580" s="282">
        <v>4</v>
      </c>
      <c r="B580" s="282">
        <v>800</v>
      </c>
      <c r="C580" s="282" t="s">
        <v>495</v>
      </c>
      <c r="D580" s="282" t="s">
        <v>498</v>
      </c>
      <c r="E580" s="284">
        <v>7150</v>
      </c>
      <c r="F580" s="284">
        <v>7162</v>
      </c>
      <c r="G580" s="285">
        <v>8300000</v>
      </c>
    </row>
    <row r="581" spans="1:7">
      <c r="A581" s="282">
        <v>4</v>
      </c>
      <c r="B581" s="282">
        <v>800</v>
      </c>
      <c r="C581" s="282" t="s">
        <v>495</v>
      </c>
      <c r="D581" s="282" t="s">
        <v>498</v>
      </c>
      <c r="E581" s="284">
        <v>7150</v>
      </c>
      <c r="F581" s="284">
        <v>7199</v>
      </c>
      <c r="G581" s="285">
        <v>1800000</v>
      </c>
    </row>
    <row r="582" spans="1:7">
      <c r="A582" s="282">
        <v>4</v>
      </c>
      <c r="B582" s="282">
        <v>800</v>
      </c>
      <c r="C582" s="282" t="s">
        <v>495</v>
      </c>
      <c r="D582" s="282" t="s">
        <v>498</v>
      </c>
      <c r="E582" s="284">
        <v>7250</v>
      </c>
      <c r="F582" s="284">
        <v>7252</v>
      </c>
      <c r="G582" s="285">
        <v>189090000</v>
      </c>
    </row>
    <row r="583" spans="1:7">
      <c r="A583" s="282">
        <v>4</v>
      </c>
      <c r="B583" s="282">
        <v>800</v>
      </c>
      <c r="C583" s="282" t="s">
        <v>495</v>
      </c>
      <c r="D583" s="282" t="s">
        <v>498</v>
      </c>
      <c r="E583" s="284">
        <v>7750</v>
      </c>
      <c r="F583" s="284">
        <v>7799</v>
      </c>
      <c r="G583" s="285">
        <v>600000</v>
      </c>
    </row>
    <row r="584" spans="1:7">
      <c r="A584" s="282">
        <v>4</v>
      </c>
      <c r="B584" s="282">
        <v>800</v>
      </c>
      <c r="C584" s="283" t="s">
        <v>495</v>
      </c>
      <c r="D584" s="283" t="s">
        <v>499</v>
      </c>
      <c r="E584" s="284">
        <v>6100</v>
      </c>
      <c r="F584" s="284">
        <v>6105</v>
      </c>
      <c r="G584" s="285">
        <v>22017000</v>
      </c>
    </row>
    <row r="585" spans="1:7">
      <c r="A585" s="282">
        <v>4</v>
      </c>
      <c r="B585" s="282">
        <v>800</v>
      </c>
      <c r="C585" s="282" t="s">
        <v>495</v>
      </c>
      <c r="D585" s="282" t="s">
        <v>499</v>
      </c>
      <c r="E585" s="284">
        <v>6550</v>
      </c>
      <c r="F585" s="284">
        <v>6551</v>
      </c>
      <c r="G585" s="285">
        <v>10000000</v>
      </c>
    </row>
    <row r="586" spans="1:7">
      <c r="A586" s="282">
        <v>4</v>
      </c>
      <c r="B586" s="282">
        <v>800</v>
      </c>
      <c r="C586" s="282" t="s">
        <v>495</v>
      </c>
      <c r="D586" s="282" t="s">
        <v>499</v>
      </c>
      <c r="E586" s="284">
        <v>6650</v>
      </c>
      <c r="F586" s="284">
        <v>6657</v>
      </c>
      <c r="G586" s="285">
        <v>633000</v>
      </c>
    </row>
    <row r="587" spans="1:7">
      <c r="A587" s="282">
        <v>4</v>
      </c>
      <c r="B587" s="282">
        <v>800</v>
      </c>
      <c r="C587" s="282" t="s">
        <v>495</v>
      </c>
      <c r="D587" s="282" t="s">
        <v>499</v>
      </c>
      <c r="E587" s="284">
        <v>6650</v>
      </c>
      <c r="F587" s="284">
        <v>6699</v>
      </c>
      <c r="G587" s="285">
        <v>52350000</v>
      </c>
    </row>
    <row r="588" spans="1:7">
      <c r="A588" s="282">
        <v>4</v>
      </c>
      <c r="B588" s="282">
        <v>800</v>
      </c>
      <c r="C588" s="282" t="s">
        <v>495</v>
      </c>
      <c r="D588" s="282" t="s">
        <v>499</v>
      </c>
      <c r="E588" s="284">
        <v>7000</v>
      </c>
      <c r="F588" s="284">
        <v>7049</v>
      </c>
      <c r="G588" s="285">
        <v>19740000</v>
      </c>
    </row>
    <row r="589" spans="1:7">
      <c r="A589" s="282">
        <v>4</v>
      </c>
      <c r="B589" s="282">
        <v>800</v>
      </c>
      <c r="C589" s="282" t="s">
        <v>495</v>
      </c>
      <c r="D589" s="282" t="s">
        <v>499</v>
      </c>
      <c r="E589" s="284">
        <v>7100</v>
      </c>
      <c r="F589" s="284">
        <v>7149</v>
      </c>
      <c r="G589" s="285">
        <v>213170960</v>
      </c>
    </row>
    <row r="590" spans="1:7">
      <c r="A590" s="282">
        <v>4</v>
      </c>
      <c r="B590" s="282">
        <v>800</v>
      </c>
      <c r="C590" s="282" t="s">
        <v>495</v>
      </c>
      <c r="D590" s="282" t="s">
        <v>499</v>
      </c>
      <c r="E590" s="284">
        <v>7150</v>
      </c>
      <c r="F590" s="284">
        <v>7162</v>
      </c>
      <c r="G590" s="285">
        <v>475700000</v>
      </c>
    </row>
    <row r="591" spans="1:7">
      <c r="A591" s="282">
        <v>4</v>
      </c>
      <c r="B591" s="282">
        <v>800</v>
      </c>
      <c r="C591" s="282" t="s">
        <v>495</v>
      </c>
      <c r="D591" s="282" t="s">
        <v>499</v>
      </c>
      <c r="E591" s="284">
        <v>7250</v>
      </c>
      <c r="F591" s="284">
        <v>7251</v>
      </c>
      <c r="G591" s="285">
        <v>1661423300</v>
      </c>
    </row>
    <row r="592" spans="1:7">
      <c r="A592" s="282">
        <v>4</v>
      </c>
      <c r="B592" s="282">
        <v>800</v>
      </c>
      <c r="C592" s="282" t="s">
        <v>495</v>
      </c>
      <c r="D592" s="282" t="s">
        <v>499</v>
      </c>
      <c r="E592" s="284">
        <v>7250</v>
      </c>
      <c r="F592" s="284">
        <v>7257</v>
      </c>
      <c r="G592" s="285">
        <v>140000000</v>
      </c>
    </row>
    <row r="593" spans="1:9">
      <c r="A593" s="282">
        <v>4</v>
      </c>
      <c r="B593" s="282">
        <v>800</v>
      </c>
      <c r="C593" s="282" t="s">
        <v>495</v>
      </c>
      <c r="D593" s="282" t="s">
        <v>499</v>
      </c>
      <c r="E593" s="284">
        <v>7450</v>
      </c>
      <c r="F593" s="284">
        <v>7455</v>
      </c>
      <c r="G593" s="285">
        <v>14897580000</v>
      </c>
    </row>
    <row r="594" spans="1:9">
      <c r="A594" s="282">
        <v>4</v>
      </c>
      <c r="B594" s="282">
        <v>800</v>
      </c>
      <c r="C594" s="282" t="s">
        <v>495</v>
      </c>
      <c r="D594" s="282" t="s">
        <v>499</v>
      </c>
      <c r="E594" s="284">
        <v>7450</v>
      </c>
      <c r="F594" s="284">
        <v>7456</v>
      </c>
      <c r="G594" s="285">
        <v>340000000</v>
      </c>
    </row>
    <row r="595" spans="1:9">
      <c r="A595" s="282">
        <v>4</v>
      </c>
      <c r="B595" s="282">
        <v>800</v>
      </c>
      <c r="C595" s="282" t="s">
        <v>495</v>
      </c>
      <c r="D595" s="282" t="s">
        <v>499</v>
      </c>
      <c r="E595" s="284">
        <v>7450</v>
      </c>
      <c r="F595" s="284">
        <v>7499</v>
      </c>
      <c r="G595" s="285">
        <v>2371443000</v>
      </c>
    </row>
    <row r="596" spans="1:9" ht="34.799999999999997" customHeight="1">
      <c r="A596" s="282">
        <v>4</v>
      </c>
      <c r="B596" s="282">
        <v>800</v>
      </c>
      <c r="C596" s="282" t="s">
        <v>495</v>
      </c>
      <c r="D596" s="282" t="s">
        <v>499</v>
      </c>
      <c r="E596" s="284">
        <v>7750</v>
      </c>
      <c r="F596" s="284">
        <v>7799</v>
      </c>
      <c r="G596" s="285">
        <v>8250000</v>
      </c>
    </row>
    <row r="597" spans="1:9" ht="34.799999999999997" customHeight="1">
      <c r="A597" s="282">
        <v>4</v>
      </c>
      <c r="B597" s="282">
        <v>800</v>
      </c>
      <c r="C597" s="283" t="s">
        <v>500</v>
      </c>
      <c r="D597" s="283" t="s">
        <v>501</v>
      </c>
      <c r="E597" s="284">
        <v>7750</v>
      </c>
      <c r="F597" s="284">
        <v>7799</v>
      </c>
      <c r="G597" s="285">
        <v>255000000</v>
      </c>
    </row>
    <row r="598" spans="1:9" ht="24" customHeight="1">
      <c r="A598" s="282">
        <v>4</v>
      </c>
      <c r="B598" s="282">
        <v>800</v>
      </c>
      <c r="C598" s="282" t="s">
        <v>500</v>
      </c>
      <c r="D598" s="283" t="s">
        <v>502</v>
      </c>
      <c r="E598" s="284">
        <v>7750</v>
      </c>
      <c r="F598" s="284">
        <v>7799</v>
      </c>
      <c r="G598" s="285">
        <v>73000000</v>
      </c>
      <c r="I598" s="288"/>
    </row>
    <row r="599" spans="1:9" ht="24" customHeight="1">
      <c r="A599" s="282">
        <v>4</v>
      </c>
      <c r="B599" s="282">
        <v>800</v>
      </c>
      <c r="C599" s="283" t="s">
        <v>503</v>
      </c>
      <c r="D599" s="283" t="s">
        <v>504</v>
      </c>
      <c r="E599" s="284">
        <v>7700</v>
      </c>
      <c r="F599" s="284">
        <v>7702</v>
      </c>
      <c r="G599" s="285">
        <v>535808000</v>
      </c>
    </row>
    <row r="600" spans="1:9" ht="24" customHeight="1">
      <c r="A600" s="282">
        <v>4</v>
      </c>
      <c r="B600" s="282">
        <v>800</v>
      </c>
      <c r="C600" s="282" t="s">
        <v>503</v>
      </c>
      <c r="D600" s="282" t="s">
        <v>504</v>
      </c>
      <c r="E600" s="284">
        <v>7700</v>
      </c>
      <c r="F600" s="284">
        <v>7749</v>
      </c>
      <c r="G600" s="285">
        <v>101000000</v>
      </c>
    </row>
    <row r="601" spans="1:9" ht="24" customHeight="1">
      <c r="A601" s="282">
        <v>4</v>
      </c>
      <c r="B601" s="282">
        <v>800</v>
      </c>
      <c r="C601" s="282" t="s">
        <v>503</v>
      </c>
      <c r="D601" s="282" t="s">
        <v>504</v>
      </c>
      <c r="E601" s="284">
        <v>7750</v>
      </c>
      <c r="F601" s="284">
        <v>7799</v>
      </c>
      <c r="G601" s="285">
        <v>383800000</v>
      </c>
    </row>
    <row r="602" spans="1:9">
      <c r="A602" s="282">
        <v>4</v>
      </c>
      <c r="B602" s="282">
        <v>800</v>
      </c>
      <c r="C602" s="283" t="s">
        <v>503</v>
      </c>
      <c r="D602" s="283" t="s">
        <v>505</v>
      </c>
      <c r="E602" s="284">
        <v>950</v>
      </c>
      <c r="F602" s="284">
        <v>965</v>
      </c>
      <c r="G602" s="285">
        <v>18946608968</v>
      </c>
    </row>
    <row r="603" spans="1:9">
      <c r="A603" s="30" t="s">
        <v>104</v>
      </c>
      <c r="B603" s="30"/>
      <c r="C603" s="30"/>
    </row>
    <row r="604" spans="1:9" ht="16.8">
      <c r="F604" s="135" t="s">
        <v>567</v>
      </c>
    </row>
    <row r="904" ht="34.799999999999997" customHeight="1"/>
    <row r="905" ht="34.799999999999997" customHeight="1"/>
    <row r="906" ht="34.799999999999997" customHeight="1"/>
    <row r="907" ht="34.799999999999997" customHeight="1"/>
    <row r="908" ht="34.799999999999997" customHeight="1"/>
    <row r="909" ht="24" customHeight="1"/>
    <row r="910" ht="24" customHeight="1"/>
    <row r="911" ht="24" customHeight="1"/>
    <row r="912" ht="24" customHeight="1"/>
    <row r="913" ht="24" customHeight="1"/>
    <row r="914" ht="24" customHeight="1"/>
    <row r="915" ht="24" customHeight="1"/>
    <row r="916" ht="24" customHeight="1"/>
    <row r="917" ht="24" customHeight="1"/>
    <row r="918" ht="24" customHeight="1"/>
  </sheetData>
  <mergeCells count="2">
    <mergeCell ref="A4:G4"/>
    <mergeCell ref="A3:G3"/>
  </mergeCells>
  <pageMargins left="0.2" right="0.2" top="0.25" bottom="0.2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A4" sqref="A4:G4"/>
    </sheetView>
  </sheetViews>
  <sheetFormatPr defaultColWidth="11.5546875" defaultRowHeight="15.6"/>
  <cols>
    <col min="1" max="1" width="5.33203125" style="35" customWidth="1"/>
    <col min="2" max="2" width="53.77734375" style="35" customWidth="1"/>
    <col min="3" max="3" width="13.21875" style="35" customWidth="1"/>
    <col min="4" max="4" width="15" style="35" customWidth="1"/>
    <col min="5" max="5" width="15.5546875" style="35" customWidth="1"/>
    <col min="6" max="6" width="13.88671875" style="35" hidden="1" customWidth="1"/>
    <col min="7" max="7" width="24.77734375" style="35" customWidth="1"/>
    <col min="8" max="16384" width="11.5546875" style="35"/>
  </cols>
  <sheetData>
    <row r="1" spans="1:7">
      <c r="A1" s="36" t="s">
        <v>229</v>
      </c>
      <c r="C1" s="36"/>
      <c r="D1" s="36"/>
      <c r="E1" s="36"/>
      <c r="F1" s="36"/>
      <c r="G1" s="295" t="s">
        <v>507</v>
      </c>
    </row>
    <row r="3" spans="1:7">
      <c r="A3" s="415" t="s">
        <v>508</v>
      </c>
      <c r="B3" s="415"/>
      <c r="C3" s="415"/>
      <c r="D3" s="415"/>
      <c r="E3" s="415"/>
      <c r="F3" s="415"/>
      <c r="G3" s="415"/>
    </row>
    <row r="4" spans="1:7">
      <c r="A4" s="416" t="s">
        <v>572</v>
      </c>
      <c r="B4" s="416"/>
      <c r="C4" s="416"/>
      <c r="D4" s="416"/>
      <c r="E4" s="416"/>
      <c r="F4" s="416"/>
      <c r="G4" s="416"/>
    </row>
    <row r="5" spans="1:7">
      <c r="D5" s="132"/>
      <c r="E5" s="7"/>
      <c r="G5" s="39" t="s">
        <v>509</v>
      </c>
    </row>
    <row r="7" spans="1:7">
      <c r="A7" s="417" t="s">
        <v>29</v>
      </c>
      <c r="B7" s="417" t="s">
        <v>0</v>
      </c>
      <c r="C7" s="417" t="s">
        <v>60</v>
      </c>
      <c r="D7" s="419" t="s">
        <v>161</v>
      </c>
      <c r="E7" s="419"/>
      <c r="F7" s="133" t="s">
        <v>72</v>
      </c>
      <c r="G7" s="417" t="s">
        <v>72</v>
      </c>
    </row>
    <row r="8" spans="1:7">
      <c r="A8" s="418"/>
      <c r="B8" s="418"/>
      <c r="C8" s="418"/>
      <c r="D8" s="13" t="s">
        <v>4</v>
      </c>
      <c r="E8" s="13" t="s">
        <v>174</v>
      </c>
      <c r="F8" s="134"/>
      <c r="G8" s="418"/>
    </row>
    <row r="9" spans="1:7">
      <c r="A9" s="103" t="s">
        <v>5</v>
      </c>
      <c r="B9" s="103" t="s">
        <v>19</v>
      </c>
      <c r="C9" s="103" t="s">
        <v>510</v>
      </c>
      <c r="D9" s="103">
        <v>2</v>
      </c>
      <c r="E9" s="103">
        <v>3</v>
      </c>
      <c r="F9" s="103" t="s">
        <v>397</v>
      </c>
      <c r="G9" s="103">
        <v>4</v>
      </c>
    </row>
    <row r="10" spans="1:7">
      <c r="A10" s="296"/>
      <c r="B10" s="297" t="s">
        <v>511</v>
      </c>
      <c r="C10" s="298">
        <f>C11+C14</f>
        <v>45195.320610999996</v>
      </c>
      <c r="D10" s="298">
        <f t="shared" ref="D10:E10" si="0">D11+D14</f>
        <v>0</v>
      </c>
      <c r="E10" s="298">
        <f t="shared" si="0"/>
        <v>45195.320610999996</v>
      </c>
      <c r="F10" s="299"/>
      <c r="G10" s="297"/>
    </row>
    <row r="11" spans="1:7">
      <c r="A11" s="300">
        <v>1</v>
      </c>
      <c r="B11" s="301" t="s">
        <v>512</v>
      </c>
      <c r="C11" s="302"/>
      <c r="D11" s="302"/>
      <c r="E11" s="302"/>
      <c r="F11" s="301"/>
      <c r="G11" s="301"/>
    </row>
    <row r="12" spans="1:7">
      <c r="A12" s="300"/>
      <c r="B12" s="301" t="s">
        <v>513</v>
      </c>
      <c r="C12" s="302"/>
      <c r="D12" s="302"/>
      <c r="E12" s="302"/>
      <c r="F12" s="301"/>
      <c r="G12" s="301"/>
    </row>
    <row r="13" spans="1:7">
      <c r="A13" s="300"/>
      <c r="B13" s="301" t="s">
        <v>514</v>
      </c>
      <c r="C13" s="302"/>
      <c r="D13" s="302"/>
      <c r="E13" s="302"/>
      <c r="F13" s="301"/>
      <c r="G13" s="301"/>
    </row>
    <row r="14" spans="1:7">
      <c r="A14" s="300">
        <v>2</v>
      </c>
      <c r="B14" s="301" t="s">
        <v>515</v>
      </c>
      <c r="C14" s="303">
        <f>SUM(C15:C19)</f>
        <v>45195.320610999996</v>
      </c>
      <c r="D14" s="303">
        <f t="shared" ref="D14:E14" si="1">SUM(D15:D19)</f>
        <v>0</v>
      </c>
      <c r="E14" s="303">
        <f t="shared" si="1"/>
        <v>45195.320610999996</v>
      </c>
      <c r="F14" s="301"/>
      <c r="G14" s="301"/>
    </row>
    <row r="15" spans="1:7" ht="62.4">
      <c r="A15" s="300" t="s">
        <v>28</v>
      </c>
      <c r="B15" s="304" t="s">
        <v>516</v>
      </c>
      <c r="C15" s="303">
        <v>600</v>
      </c>
      <c r="D15" s="302"/>
      <c r="E15" s="302">
        <v>600</v>
      </c>
      <c r="F15" s="301"/>
      <c r="G15" s="301"/>
    </row>
    <row r="16" spans="1:7" ht="78">
      <c r="A16" s="300" t="s">
        <v>28</v>
      </c>
      <c r="B16" s="305" t="s">
        <v>517</v>
      </c>
      <c r="C16" s="303">
        <v>37723.148610999997</v>
      </c>
      <c r="D16" s="302"/>
      <c r="E16" s="302">
        <f>C16</f>
        <v>37723.148610999997</v>
      </c>
      <c r="F16" s="301"/>
      <c r="G16" s="301"/>
    </row>
    <row r="17" spans="1:7" ht="31.2">
      <c r="A17" s="300" t="s">
        <v>28</v>
      </c>
      <c r="B17" s="305" t="s">
        <v>518</v>
      </c>
      <c r="C17" s="303">
        <v>500</v>
      </c>
      <c r="D17" s="302"/>
      <c r="E17" s="302">
        <v>500</v>
      </c>
      <c r="F17" s="301"/>
      <c r="G17" s="301"/>
    </row>
    <row r="18" spans="1:7" ht="46.8">
      <c r="A18" s="300" t="s">
        <v>28</v>
      </c>
      <c r="B18" s="305" t="s">
        <v>519</v>
      </c>
      <c r="C18" s="303">
        <f t="shared" ref="C18" si="2">D18+E18</f>
        <v>100</v>
      </c>
      <c r="D18" s="302"/>
      <c r="E18" s="302">
        <v>100</v>
      </c>
      <c r="F18" s="301"/>
      <c r="G18" s="301"/>
    </row>
    <row r="19" spans="1:7" ht="62.4">
      <c r="A19" s="300" t="s">
        <v>28</v>
      </c>
      <c r="B19" s="305" t="s">
        <v>520</v>
      </c>
      <c r="C19" s="303">
        <v>6272.1719999999996</v>
      </c>
      <c r="D19" s="302"/>
      <c r="E19" s="302">
        <f>C19</f>
        <v>6272.1719999999996</v>
      </c>
      <c r="F19" s="301"/>
      <c r="G19" s="301"/>
    </row>
    <row r="20" spans="1:7" ht="16.8">
      <c r="B20" s="306"/>
      <c r="C20" s="306"/>
      <c r="D20" s="306"/>
      <c r="E20" s="135" t="s">
        <v>567</v>
      </c>
      <c r="F20" s="306"/>
    </row>
    <row r="21" spans="1:7">
      <c r="B21" s="306"/>
      <c r="D21" s="306"/>
      <c r="E21" s="306"/>
      <c r="F21" s="306"/>
    </row>
    <row r="22" spans="1:7">
      <c r="B22" s="306"/>
    </row>
    <row r="23" spans="1:7">
      <c r="B23" s="306"/>
    </row>
  </sheetData>
  <mergeCells count="7">
    <mergeCell ref="A3:G3"/>
    <mergeCell ref="A4:G4"/>
    <mergeCell ref="A7:A8"/>
    <mergeCell ref="B7:B8"/>
    <mergeCell ref="C7:C8"/>
    <mergeCell ref="D7:E7"/>
    <mergeCell ref="G7:G8"/>
  </mergeCells>
  <pageMargins left="0.2" right="0.2" top="0.25" bottom="0.2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4" sqref="A4:E4"/>
    </sheetView>
  </sheetViews>
  <sheetFormatPr defaultColWidth="11.6640625" defaultRowHeight="13.8"/>
  <cols>
    <col min="1" max="1" width="4.77734375" style="311" customWidth="1"/>
    <col min="2" max="2" width="40.109375" style="311" customWidth="1"/>
    <col min="3" max="3" width="13.21875" style="311" customWidth="1"/>
    <col min="4" max="4" width="15.33203125" style="311" customWidth="1"/>
    <col min="5" max="5" width="15.109375" style="311" customWidth="1"/>
    <col min="6" max="16384" width="11.6640625" style="311"/>
  </cols>
  <sheetData>
    <row r="1" spans="1:6" s="310" customFormat="1">
      <c r="A1" s="307" t="s">
        <v>229</v>
      </c>
      <c r="B1" s="308"/>
      <c r="C1" s="308"/>
      <c r="D1" s="308"/>
      <c r="E1" s="309" t="s">
        <v>521</v>
      </c>
    </row>
    <row r="2" spans="1:6" s="310" customFormat="1">
      <c r="A2" s="307"/>
      <c r="B2" s="308"/>
      <c r="C2" s="308"/>
      <c r="D2" s="308"/>
      <c r="E2" s="308"/>
    </row>
    <row r="3" spans="1:6" ht="13.8" customHeight="1">
      <c r="A3" s="420" t="s">
        <v>522</v>
      </c>
      <c r="B3" s="420"/>
      <c r="C3" s="420"/>
      <c r="D3" s="420"/>
      <c r="E3" s="420"/>
    </row>
    <row r="4" spans="1:6">
      <c r="A4" s="421" t="s">
        <v>572</v>
      </c>
      <c r="B4" s="421"/>
      <c r="C4" s="421"/>
      <c r="D4" s="421"/>
      <c r="E4" s="421"/>
    </row>
    <row r="5" spans="1:6">
      <c r="D5" s="422" t="s">
        <v>523</v>
      </c>
      <c r="E5" s="422"/>
    </row>
    <row r="6" spans="1:6" s="314" customFormat="1" ht="27.6">
      <c r="A6" s="312" t="s">
        <v>524</v>
      </c>
      <c r="B6" s="312" t="s">
        <v>525</v>
      </c>
      <c r="C6" s="312" t="s">
        <v>526</v>
      </c>
      <c r="D6" s="313" t="s">
        <v>527</v>
      </c>
      <c r="E6" s="313" t="s">
        <v>528</v>
      </c>
    </row>
    <row r="7" spans="1:6" hidden="1">
      <c r="A7" s="315"/>
      <c r="B7" s="316"/>
      <c r="C7" s="423" t="s">
        <v>158</v>
      </c>
      <c r="D7" s="423" t="s">
        <v>158</v>
      </c>
      <c r="E7" s="317"/>
    </row>
    <row r="8" spans="1:6" s="319" customFormat="1" hidden="1">
      <c r="A8" s="315"/>
      <c r="B8" s="316"/>
      <c r="C8" s="423"/>
      <c r="D8" s="423"/>
      <c r="E8" s="317"/>
      <c r="F8" s="318"/>
    </row>
    <row r="9" spans="1:6" s="319" customFormat="1">
      <c r="A9" s="315" t="s">
        <v>5</v>
      </c>
      <c r="B9" s="315" t="s">
        <v>19</v>
      </c>
      <c r="C9" s="315">
        <v>1</v>
      </c>
      <c r="D9" s="315">
        <v>2</v>
      </c>
      <c r="E9" s="315" t="s">
        <v>529</v>
      </c>
      <c r="F9" s="318"/>
    </row>
    <row r="10" spans="1:6" s="310" customFormat="1">
      <c r="A10" s="320"/>
      <c r="B10" s="321" t="s">
        <v>158</v>
      </c>
      <c r="C10" s="322">
        <f>C11</f>
        <v>4401.0020000000004</v>
      </c>
      <c r="D10" s="322">
        <f>D11</f>
        <v>4345.0020000000004</v>
      </c>
      <c r="E10" s="323">
        <f>D10/C10</f>
        <v>0.98727562495995236</v>
      </c>
    </row>
    <row r="11" spans="1:6" s="314" customFormat="1">
      <c r="A11" s="320"/>
      <c r="B11" s="324" t="s">
        <v>530</v>
      </c>
      <c r="C11" s="256">
        <f>C13</f>
        <v>4401.0020000000004</v>
      </c>
      <c r="D11" s="256">
        <f>D13</f>
        <v>4345.0020000000004</v>
      </c>
      <c r="E11" s="323">
        <f t="shared" ref="E11:E13" si="0">D11/C11</f>
        <v>0.98727562495995236</v>
      </c>
    </row>
    <row r="12" spans="1:6" s="329" customFormat="1">
      <c r="A12" s="325"/>
      <c r="B12" s="326" t="s">
        <v>531</v>
      </c>
      <c r="C12" s="327"/>
      <c r="D12" s="327"/>
      <c r="E12" s="328"/>
    </row>
    <row r="13" spans="1:6" s="329" customFormat="1">
      <c r="A13" s="325"/>
      <c r="B13" s="330" t="s">
        <v>532</v>
      </c>
      <c r="C13" s="327">
        <f>530+14.9+100.702+638+27.4+439+542+490+551+150+350+51+517</f>
        <v>4401.0020000000004</v>
      </c>
      <c r="D13" s="327">
        <f>3884.002+461</f>
        <v>4345.0020000000004</v>
      </c>
      <c r="E13" s="328">
        <f t="shared" si="0"/>
        <v>0.98727562495995236</v>
      </c>
    </row>
    <row r="14" spans="1:6" s="329" customFormat="1">
      <c r="A14" s="325"/>
      <c r="B14" s="330" t="s">
        <v>533</v>
      </c>
      <c r="C14" s="327"/>
      <c r="D14" s="327"/>
      <c r="E14" s="328"/>
    </row>
    <row r="15" spans="1:6" ht="16.8">
      <c r="B15" s="331"/>
      <c r="C15" s="135" t="s">
        <v>567</v>
      </c>
    </row>
  </sheetData>
  <mergeCells count="5">
    <mergeCell ref="A3:E3"/>
    <mergeCell ref="A4:E4"/>
    <mergeCell ref="D5:E5"/>
    <mergeCell ref="C7:C8"/>
    <mergeCell ref="D7:D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workbookViewId="0">
      <selection activeCell="A4" sqref="A4:Q4"/>
    </sheetView>
  </sheetViews>
  <sheetFormatPr defaultColWidth="11.44140625" defaultRowHeight="14.4"/>
  <cols>
    <col min="1" max="1" width="5.6640625" style="335" customWidth="1"/>
    <col min="2" max="2" width="23.6640625" style="335" customWidth="1"/>
    <col min="3" max="3" width="6.109375" style="335" customWidth="1"/>
    <col min="4" max="4" width="11" style="335" customWidth="1"/>
    <col min="5" max="5" width="8.6640625" style="335" customWidth="1"/>
    <col min="6" max="6" width="10" style="335" customWidth="1"/>
    <col min="7" max="7" width="7.88671875" style="335" customWidth="1"/>
    <col min="8" max="8" width="7.33203125" style="335" customWidth="1"/>
    <col min="9" max="9" width="9.6640625" style="335" customWidth="1"/>
    <col min="10" max="10" width="7.88671875" style="335" customWidth="1"/>
    <col min="11" max="11" width="9.77734375" style="335" customWidth="1"/>
    <col min="12" max="12" width="7.5546875" style="335" customWidth="1"/>
    <col min="13" max="13" width="12.88671875" style="335" hidden="1" customWidth="1"/>
    <col min="14" max="14" width="7.6640625" style="335" customWidth="1"/>
    <col min="15" max="15" width="8.88671875" style="335" customWidth="1"/>
    <col min="16" max="16" width="44.109375" style="370" hidden="1" customWidth="1"/>
    <col min="17" max="17" width="17.6640625" style="341" hidden="1" customWidth="1"/>
    <col min="18" max="20" width="9" style="335" customWidth="1"/>
    <col min="21" max="16384" width="11.44140625" style="338"/>
  </cols>
  <sheetData>
    <row r="1" spans="1:20" s="335" customFormat="1" ht="16.8">
      <c r="A1" s="332" t="s">
        <v>229</v>
      </c>
      <c r="B1" s="332"/>
      <c r="C1" s="333"/>
      <c r="D1" s="334"/>
      <c r="E1" s="334"/>
      <c r="F1" s="334"/>
      <c r="G1" s="334"/>
      <c r="H1" s="334"/>
      <c r="I1" s="334"/>
      <c r="J1" s="334"/>
      <c r="K1" s="334"/>
      <c r="L1" s="334"/>
      <c r="M1" s="334"/>
      <c r="N1" s="334"/>
      <c r="O1" s="309" t="s">
        <v>534</v>
      </c>
      <c r="P1" s="334"/>
      <c r="Q1" s="334"/>
    </row>
    <row r="2" spans="1:20" s="337" customFormat="1" ht="15.6">
      <c r="A2" s="336"/>
      <c r="B2" s="336"/>
      <c r="C2" s="336"/>
      <c r="D2" s="334"/>
      <c r="E2" s="334"/>
      <c r="F2" s="334"/>
      <c r="G2" s="334"/>
      <c r="H2" s="334"/>
      <c r="I2" s="334"/>
      <c r="J2" s="334"/>
      <c r="K2" s="334"/>
      <c r="L2" s="334"/>
      <c r="M2" s="334"/>
      <c r="N2" s="334"/>
      <c r="O2" s="334"/>
      <c r="P2" s="334"/>
      <c r="Q2" s="334"/>
    </row>
    <row r="3" spans="1:20" s="335" customFormat="1" ht="20.399999999999999">
      <c r="A3" s="424" t="s">
        <v>535</v>
      </c>
      <c r="B3" s="424"/>
      <c r="C3" s="424"/>
      <c r="D3" s="424"/>
      <c r="E3" s="424"/>
      <c r="F3" s="424"/>
      <c r="G3" s="424"/>
      <c r="H3" s="424"/>
      <c r="I3" s="424"/>
      <c r="J3" s="424"/>
      <c r="K3" s="424"/>
      <c r="L3" s="424"/>
      <c r="M3" s="424"/>
      <c r="N3" s="424"/>
      <c r="O3" s="424"/>
      <c r="P3" s="424"/>
      <c r="Q3" s="424"/>
    </row>
    <row r="4" spans="1:20" ht="18">
      <c r="A4" s="425" t="s">
        <v>573</v>
      </c>
      <c r="B4" s="425"/>
      <c r="C4" s="425"/>
      <c r="D4" s="425"/>
      <c r="E4" s="425"/>
      <c r="F4" s="425"/>
      <c r="G4" s="425"/>
      <c r="H4" s="425"/>
      <c r="I4" s="425"/>
      <c r="J4" s="425"/>
      <c r="K4" s="425"/>
      <c r="L4" s="425"/>
      <c r="M4" s="425"/>
      <c r="N4" s="425"/>
      <c r="O4" s="425"/>
      <c r="P4" s="425"/>
      <c r="Q4" s="425"/>
    </row>
    <row r="5" spans="1:20" ht="18">
      <c r="A5" s="339"/>
      <c r="B5" s="339"/>
      <c r="C5" s="339"/>
      <c r="D5" s="339"/>
      <c r="E5" s="339"/>
      <c r="F5" s="339"/>
      <c r="G5" s="339"/>
      <c r="H5" s="339"/>
      <c r="I5" s="339"/>
      <c r="J5" s="339"/>
      <c r="K5" s="339"/>
      <c r="L5" s="339"/>
      <c r="M5" s="339"/>
      <c r="N5" s="339"/>
      <c r="O5" s="340" t="s">
        <v>509</v>
      </c>
      <c r="P5" s="339"/>
      <c r="Q5" s="339"/>
    </row>
    <row r="6" spans="1:20">
      <c r="A6" s="426" t="s">
        <v>29</v>
      </c>
      <c r="B6" s="426" t="s">
        <v>536</v>
      </c>
      <c r="C6" s="426" t="s">
        <v>560</v>
      </c>
      <c r="D6" s="426" t="s">
        <v>537</v>
      </c>
      <c r="E6" s="426"/>
      <c r="F6" s="426"/>
      <c r="G6" s="426"/>
      <c r="H6" s="426"/>
      <c r="I6" s="426" t="s">
        <v>538</v>
      </c>
      <c r="J6" s="426"/>
      <c r="K6" s="426"/>
      <c r="L6" s="426"/>
      <c r="M6" s="426"/>
      <c r="N6" s="426"/>
      <c r="O6" s="426" t="s">
        <v>539</v>
      </c>
      <c r="P6" s="427" t="s">
        <v>540</v>
      </c>
    </row>
    <row r="7" spans="1:20" ht="61.8" customHeight="1">
      <c r="A7" s="426"/>
      <c r="B7" s="426"/>
      <c r="C7" s="426"/>
      <c r="D7" s="426" t="s">
        <v>541</v>
      </c>
      <c r="E7" s="426"/>
      <c r="F7" s="426" t="s">
        <v>542</v>
      </c>
      <c r="G7" s="426"/>
      <c r="H7" s="426" t="s">
        <v>543</v>
      </c>
      <c r="I7" s="426" t="s">
        <v>541</v>
      </c>
      <c r="J7" s="426"/>
      <c r="K7" s="426" t="s">
        <v>544</v>
      </c>
      <c r="L7" s="426"/>
      <c r="M7" s="426" t="s">
        <v>542</v>
      </c>
      <c r="N7" s="426" t="s">
        <v>543</v>
      </c>
      <c r="O7" s="426"/>
      <c r="P7" s="427"/>
    </row>
    <row r="8" spans="1:20" ht="106.8" customHeight="1">
      <c r="A8" s="426"/>
      <c r="B8" s="426"/>
      <c r="C8" s="426"/>
      <c r="D8" s="342" t="s">
        <v>158</v>
      </c>
      <c r="E8" s="342" t="s">
        <v>545</v>
      </c>
      <c r="F8" s="342" t="s">
        <v>158</v>
      </c>
      <c r="G8" s="342" t="s">
        <v>546</v>
      </c>
      <c r="H8" s="426"/>
      <c r="I8" s="342" t="s">
        <v>158</v>
      </c>
      <c r="J8" s="342" t="s">
        <v>545</v>
      </c>
      <c r="K8" s="342" t="s">
        <v>158</v>
      </c>
      <c r="L8" s="342" t="s">
        <v>546</v>
      </c>
      <c r="M8" s="426"/>
      <c r="N8" s="426"/>
      <c r="O8" s="426"/>
      <c r="P8" s="427"/>
    </row>
    <row r="9" spans="1:20">
      <c r="A9" s="343" t="s">
        <v>5</v>
      </c>
      <c r="B9" s="343" t="s">
        <v>19</v>
      </c>
      <c r="C9" s="343">
        <v>1</v>
      </c>
      <c r="D9" s="343">
        <v>2</v>
      </c>
      <c r="E9" s="343">
        <v>3</v>
      </c>
      <c r="F9" s="343">
        <v>4</v>
      </c>
      <c r="G9" s="343">
        <v>5</v>
      </c>
      <c r="H9" s="343" t="s">
        <v>547</v>
      </c>
      <c r="I9" s="343">
        <v>7</v>
      </c>
      <c r="J9" s="343">
        <v>8</v>
      </c>
      <c r="K9" s="343">
        <v>9</v>
      </c>
      <c r="L9" s="343">
        <v>10</v>
      </c>
      <c r="M9" s="343">
        <v>8</v>
      </c>
      <c r="N9" s="343" t="s">
        <v>548</v>
      </c>
      <c r="O9" s="343" t="s">
        <v>549</v>
      </c>
      <c r="P9" s="344"/>
    </row>
    <row r="10" spans="1:20" s="350" customFormat="1">
      <c r="A10" s="345"/>
      <c r="B10" s="346" t="s">
        <v>158</v>
      </c>
      <c r="C10" s="347">
        <f>+SUM(C11:C14)</f>
        <v>0</v>
      </c>
      <c r="D10" s="347">
        <f>+SUM(D11:D14)</f>
        <v>2089.8910000000001</v>
      </c>
      <c r="E10" s="347">
        <f>+SUM(E11:E14)</f>
        <v>0</v>
      </c>
      <c r="F10" s="347">
        <f>+SUM(F11:F14)</f>
        <v>2089.8910000000001</v>
      </c>
      <c r="G10" s="347"/>
      <c r="H10" s="347">
        <f>+SUM(H11:H14)</f>
        <v>0</v>
      </c>
      <c r="I10" s="347">
        <f>+SUM(I11:I14)</f>
        <v>2062.1260000000002</v>
      </c>
      <c r="J10" s="347">
        <f>+SUM(J11:J14)</f>
        <v>0</v>
      </c>
      <c r="K10" s="347">
        <f>+SUM(K11:K14)</f>
        <v>1719.543416</v>
      </c>
      <c r="L10" s="347"/>
      <c r="M10" s="347">
        <f>+SUM(M11:M14)</f>
        <v>0</v>
      </c>
      <c r="N10" s="347">
        <f>+SUM(N11:N14)</f>
        <v>0</v>
      </c>
      <c r="O10" s="347">
        <f>+SUM(O11:O14)</f>
        <v>342.58258400000005</v>
      </c>
      <c r="P10" s="344" t="s">
        <v>228</v>
      </c>
      <c r="Q10" s="348" t="s">
        <v>550</v>
      </c>
      <c r="R10" s="349"/>
      <c r="S10" s="349"/>
      <c r="T10" s="349"/>
    </row>
    <row r="11" spans="1:20" s="350" customFormat="1" ht="15.6">
      <c r="A11" s="351">
        <v>1</v>
      </c>
      <c r="B11" s="352" t="s">
        <v>551</v>
      </c>
      <c r="C11" s="353"/>
      <c r="D11" s="353">
        <f>'[11]B63-NĐ31'!D9</f>
        <v>66.23</v>
      </c>
      <c r="E11" s="353"/>
      <c r="F11" s="353">
        <f>D11</f>
        <v>66.23</v>
      </c>
      <c r="G11" s="353"/>
      <c r="H11" s="353"/>
      <c r="I11" s="353">
        <f>O11</f>
        <v>38.465000000000003</v>
      </c>
      <c r="J11" s="353"/>
      <c r="K11" s="353"/>
      <c r="L11" s="353"/>
      <c r="M11" s="353"/>
      <c r="N11" s="353"/>
      <c r="O11" s="353">
        <f>'[11]B63-NĐ31'!L9</f>
        <v>38.465000000000003</v>
      </c>
      <c r="P11" s="354"/>
      <c r="Q11" s="348" t="s">
        <v>550</v>
      </c>
      <c r="R11" s="349"/>
      <c r="S11" s="349"/>
      <c r="T11" s="349"/>
    </row>
    <row r="12" spans="1:20" s="350" customFormat="1" ht="15.6">
      <c r="A12" s="351">
        <v>2</v>
      </c>
      <c r="B12" s="352" t="s">
        <v>552</v>
      </c>
      <c r="C12" s="353"/>
      <c r="D12" s="353">
        <f>'[11]B63-NĐ31'!D10</f>
        <v>89.497</v>
      </c>
      <c r="E12" s="353"/>
      <c r="F12" s="353">
        <f>D12</f>
        <v>89.497</v>
      </c>
      <c r="G12" s="353"/>
      <c r="H12" s="353"/>
      <c r="I12" s="353">
        <f>D12</f>
        <v>89.497</v>
      </c>
      <c r="J12" s="353"/>
      <c r="K12" s="353">
        <f>I12-O12</f>
        <v>78.799415999999994</v>
      </c>
      <c r="L12" s="353"/>
      <c r="M12" s="353"/>
      <c r="N12" s="353"/>
      <c r="O12" s="353">
        <f>'[11]B63-NĐ31'!L10</f>
        <v>10.697584000000001</v>
      </c>
      <c r="P12" s="354"/>
      <c r="Q12" s="348" t="s">
        <v>550</v>
      </c>
      <c r="R12" s="349"/>
      <c r="S12" s="349"/>
      <c r="T12" s="349"/>
    </row>
    <row r="13" spans="1:20" s="350" customFormat="1" ht="15.6">
      <c r="A13" s="351">
        <v>3</v>
      </c>
      <c r="B13" s="355" t="s">
        <v>553</v>
      </c>
      <c r="C13" s="355">
        <v>0</v>
      </c>
      <c r="D13" s="355">
        <f>378447000/1000000</f>
        <v>378.447</v>
      </c>
      <c r="E13" s="355">
        <v>0</v>
      </c>
      <c r="F13" s="355">
        <f>D13</f>
        <v>378.447</v>
      </c>
      <c r="G13" s="356">
        <v>0</v>
      </c>
      <c r="H13" s="357">
        <f>D13-F13</f>
        <v>0</v>
      </c>
      <c r="I13" s="358">
        <f>378447000/1000000</f>
        <v>378.447</v>
      </c>
      <c r="J13" s="358">
        <v>0</v>
      </c>
      <c r="K13" s="358">
        <f>190044000/1000000</f>
        <v>190.04400000000001</v>
      </c>
      <c r="L13" s="359">
        <v>0</v>
      </c>
      <c r="M13" s="360"/>
      <c r="N13" s="361">
        <f>H13-J13</f>
        <v>0</v>
      </c>
      <c r="O13" s="361">
        <f>C13+I13-K13</f>
        <v>188.40299999999999</v>
      </c>
      <c r="P13" s="354"/>
      <c r="Q13" s="348" t="s">
        <v>550</v>
      </c>
      <c r="R13" s="349"/>
      <c r="S13" s="349"/>
      <c r="T13" s="349"/>
    </row>
    <row r="14" spans="1:20" s="369" customFormat="1" ht="27.6">
      <c r="A14" s="351">
        <v>4</v>
      </c>
      <c r="B14" s="355" t="s">
        <v>554</v>
      </c>
      <c r="C14" s="355">
        <v>0</v>
      </c>
      <c r="D14" s="362">
        <f>1555717000/1000000</f>
        <v>1555.7170000000001</v>
      </c>
      <c r="E14" s="355">
        <v>0</v>
      </c>
      <c r="F14" s="355">
        <f>D14</f>
        <v>1555.7170000000001</v>
      </c>
      <c r="G14" s="356">
        <v>0</v>
      </c>
      <c r="H14" s="363">
        <f>D14-F14</f>
        <v>0</v>
      </c>
      <c r="I14" s="364">
        <f>1555717000/1000000</f>
        <v>1555.7170000000001</v>
      </c>
      <c r="J14" s="358">
        <v>0</v>
      </c>
      <c r="K14" s="365">
        <f>1450700000/1000000</f>
        <v>1450.7</v>
      </c>
      <c r="L14" s="359">
        <v>0</v>
      </c>
      <c r="M14" s="360"/>
      <c r="N14" s="361">
        <f>H14-J14</f>
        <v>0</v>
      </c>
      <c r="O14" s="361">
        <f>C14+I14-K14</f>
        <v>105.01700000000005</v>
      </c>
      <c r="P14" s="366" t="s">
        <v>555</v>
      </c>
      <c r="Q14" s="367" t="s">
        <v>556</v>
      </c>
      <c r="R14" s="368"/>
      <c r="S14" s="368"/>
      <c r="T14" s="368"/>
    </row>
    <row r="16" spans="1:20" ht="16.8">
      <c r="K16" s="135" t="s">
        <v>567</v>
      </c>
    </row>
  </sheetData>
  <mergeCells count="16">
    <mergeCell ref="A3:Q3"/>
    <mergeCell ref="A4:Q4"/>
    <mergeCell ref="A6:A8"/>
    <mergeCell ref="B6:B8"/>
    <mergeCell ref="C6:C8"/>
    <mergeCell ref="D6:H6"/>
    <mergeCell ref="I6:N6"/>
    <mergeCell ref="O6:O8"/>
    <mergeCell ref="P6:P8"/>
    <mergeCell ref="N7:N8"/>
    <mergeCell ref="D7:E7"/>
    <mergeCell ref="F7:G7"/>
    <mergeCell ref="H7:H8"/>
    <mergeCell ref="I7:J7"/>
    <mergeCell ref="K7:L7"/>
    <mergeCell ref="M7:M8"/>
  </mergeCells>
  <pageMargins left="0.2" right="0.2" top="0.25" bottom="0.2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B5" sqref="B5:G5"/>
    </sheetView>
  </sheetViews>
  <sheetFormatPr defaultColWidth="11" defaultRowHeight="15.6"/>
  <cols>
    <col min="1" max="1" width="6.5546875" style="35" customWidth="1"/>
    <col min="2" max="2" width="44.5546875" style="35" customWidth="1"/>
    <col min="3" max="3" width="17.109375" style="35" customWidth="1"/>
    <col min="4" max="4" width="14" style="35" customWidth="1"/>
    <col min="5" max="5" width="17.5546875" style="35" customWidth="1"/>
    <col min="6" max="6" width="12.109375" style="35" customWidth="1"/>
    <col min="7" max="7" width="11.21875" style="35" customWidth="1"/>
    <col min="8" max="16384" width="11" style="35"/>
  </cols>
  <sheetData>
    <row r="1" spans="1:7" ht="17.399999999999999">
      <c r="A1" s="34" t="s">
        <v>568</v>
      </c>
      <c r="C1" s="36"/>
      <c r="D1" s="36"/>
      <c r="E1" s="36"/>
      <c r="F1" s="36"/>
      <c r="G1" s="37" t="s">
        <v>159</v>
      </c>
    </row>
    <row r="2" spans="1:7" ht="17.399999999999999">
      <c r="A2" s="34" t="s">
        <v>202</v>
      </c>
      <c r="C2" s="36"/>
      <c r="D2" s="36"/>
      <c r="E2" s="36"/>
      <c r="F2" s="36"/>
      <c r="G2" s="37"/>
    </row>
    <row r="3" spans="1:7">
      <c r="A3" s="415" t="s">
        <v>160</v>
      </c>
      <c r="B3" s="415"/>
      <c r="C3" s="415"/>
      <c r="D3" s="415"/>
      <c r="E3" s="415"/>
      <c r="F3" s="415"/>
      <c r="G3" s="415"/>
    </row>
    <row r="4" spans="1:7">
      <c r="A4" s="415" t="s">
        <v>205</v>
      </c>
      <c r="B4" s="415"/>
      <c r="C4" s="415"/>
      <c r="D4" s="415"/>
      <c r="E4" s="415"/>
      <c r="F4" s="415"/>
      <c r="G4" s="415"/>
    </row>
    <row r="5" spans="1:7" ht="18">
      <c r="B5" s="429" t="s">
        <v>572</v>
      </c>
      <c r="C5" s="429"/>
      <c r="D5" s="429"/>
      <c r="E5" s="429"/>
      <c r="F5" s="429"/>
      <c r="G5" s="429"/>
    </row>
    <row r="6" spans="1:7">
      <c r="D6" s="38"/>
      <c r="G6" s="39" t="s">
        <v>155</v>
      </c>
    </row>
    <row r="8" spans="1:7">
      <c r="A8" s="417" t="s">
        <v>29</v>
      </c>
      <c r="B8" s="430" t="s">
        <v>0</v>
      </c>
      <c r="C8" s="430" t="s">
        <v>60</v>
      </c>
      <c r="D8" s="432" t="s">
        <v>161</v>
      </c>
      <c r="E8" s="433"/>
      <c r="F8" s="434"/>
      <c r="G8" s="430" t="s">
        <v>72</v>
      </c>
    </row>
    <row r="9" spans="1:7" ht="64.8" customHeight="1">
      <c r="A9" s="418"/>
      <c r="B9" s="431"/>
      <c r="C9" s="431"/>
      <c r="D9" s="41" t="s">
        <v>162</v>
      </c>
      <c r="E9" s="41" t="s">
        <v>163</v>
      </c>
      <c r="F9" s="41" t="s">
        <v>164</v>
      </c>
      <c r="G9" s="431"/>
    </row>
    <row r="10" spans="1:7" s="45" customFormat="1" ht="13.2">
      <c r="A10" s="42" t="s">
        <v>5</v>
      </c>
      <c r="B10" s="43" t="s">
        <v>19</v>
      </c>
      <c r="C10" s="43">
        <v>1</v>
      </c>
      <c r="D10" s="44">
        <v>2</v>
      </c>
      <c r="E10" s="44">
        <v>3</v>
      </c>
      <c r="F10" s="44">
        <v>4</v>
      </c>
      <c r="G10" s="43">
        <v>5</v>
      </c>
    </row>
    <row r="11" spans="1:7" ht="17.399999999999999">
      <c r="A11" s="92" t="s">
        <v>5</v>
      </c>
      <c r="B11" s="380" t="s">
        <v>165</v>
      </c>
      <c r="C11" s="93">
        <f>D11+E11</f>
        <v>2460230449</v>
      </c>
      <c r="D11" s="94">
        <v>730000000</v>
      </c>
      <c r="E11" s="94">
        <v>1730230449</v>
      </c>
      <c r="F11" s="13"/>
      <c r="G11" s="13"/>
    </row>
    <row r="12" spans="1:7" ht="34.799999999999997">
      <c r="A12" s="92" t="s">
        <v>19</v>
      </c>
      <c r="B12" s="380" t="s">
        <v>166</v>
      </c>
      <c r="C12" s="93">
        <f t="shared" ref="C12:C20" si="0">D12</f>
        <v>499314500</v>
      </c>
      <c r="D12" s="95">
        <f>D15</f>
        <v>499314500</v>
      </c>
      <c r="E12" s="96"/>
      <c r="F12" s="97"/>
      <c r="G12" s="96"/>
    </row>
    <row r="13" spans="1:7" ht="17.399999999999999">
      <c r="A13" s="92" t="s">
        <v>7</v>
      </c>
      <c r="B13" s="380" t="s">
        <v>56</v>
      </c>
      <c r="C13" s="93">
        <f t="shared" si="0"/>
        <v>0</v>
      </c>
      <c r="D13" s="98"/>
      <c r="E13" s="98"/>
      <c r="F13" s="97"/>
      <c r="G13" s="98"/>
    </row>
    <row r="14" spans="1:7" ht="34.799999999999997">
      <c r="A14" s="92" t="s">
        <v>15</v>
      </c>
      <c r="B14" s="380" t="s">
        <v>167</v>
      </c>
      <c r="C14" s="93">
        <f t="shared" si="0"/>
        <v>0</v>
      </c>
      <c r="D14" s="98"/>
      <c r="E14" s="98"/>
      <c r="F14" s="97"/>
      <c r="G14" s="98"/>
    </row>
    <row r="15" spans="1:7" s="36" customFormat="1" ht="17.399999999999999">
      <c r="A15" s="92" t="s">
        <v>16</v>
      </c>
      <c r="B15" s="380" t="s">
        <v>57</v>
      </c>
      <c r="C15" s="93">
        <f t="shared" si="0"/>
        <v>499314500</v>
      </c>
      <c r="D15" s="95">
        <f>D16+D20</f>
        <v>499314500</v>
      </c>
      <c r="E15" s="96"/>
      <c r="F15" s="18"/>
      <c r="G15" s="96"/>
    </row>
    <row r="16" spans="1:7" ht="18">
      <c r="A16" s="99">
        <v>1</v>
      </c>
      <c r="B16" s="381" t="s">
        <v>168</v>
      </c>
      <c r="C16" s="104">
        <f t="shared" si="0"/>
        <v>343314500</v>
      </c>
      <c r="D16" s="100">
        <f>116314500+91000000+84000000+33000000+19000000</f>
        <v>343314500</v>
      </c>
      <c r="E16" s="101"/>
      <c r="F16" s="102"/>
      <c r="G16" s="101"/>
    </row>
    <row r="17" spans="1:7" ht="18">
      <c r="A17" s="99">
        <v>2</v>
      </c>
      <c r="B17" s="381" t="s">
        <v>169</v>
      </c>
      <c r="C17" s="93">
        <f t="shared" si="0"/>
        <v>0</v>
      </c>
      <c r="D17" s="100"/>
      <c r="E17" s="101"/>
      <c r="F17" s="102"/>
      <c r="G17" s="101"/>
    </row>
    <row r="18" spans="1:7" ht="18">
      <c r="A18" s="99">
        <v>3</v>
      </c>
      <c r="B18" s="381" t="s">
        <v>170</v>
      </c>
      <c r="C18" s="93">
        <f t="shared" si="0"/>
        <v>0</v>
      </c>
      <c r="D18" s="100"/>
      <c r="E18" s="101"/>
      <c r="F18" s="102"/>
      <c r="G18" s="101"/>
    </row>
    <row r="19" spans="1:7" ht="18">
      <c r="A19" s="99">
        <v>4</v>
      </c>
      <c r="B19" s="381" t="s">
        <v>70</v>
      </c>
      <c r="C19" s="93">
        <f t="shared" si="0"/>
        <v>0</v>
      </c>
      <c r="D19" s="100"/>
      <c r="E19" s="101"/>
      <c r="F19" s="102"/>
      <c r="G19" s="101"/>
    </row>
    <row r="20" spans="1:7" ht="18">
      <c r="A20" s="99">
        <v>5</v>
      </c>
      <c r="B20" s="381" t="s">
        <v>206</v>
      </c>
      <c r="C20" s="104">
        <f t="shared" si="0"/>
        <v>156000000</v>
      </c>
      <c r="D20" s="100">
        <v>156000000</v>
      </c>
      <c r="E20" s="101"/>
      <c r="F20" s="102"/>
      <c r="G20" s="101"/>
    </row>
    <row r="21" spans="1:7" ht="18" customHeight="1">
      <c r="B21" s="46"/>
      <c r="C21" s="428" t="s">
        <v>570</v>
      </c>
      <c r="D21" s="428"/>
      <c r="E21" s="428"/>
      <c r="F21" s="428"/>
      <c r="G21" s="428"/>
    </row>
    <row r="22" spans="1:7">
      <c r="B22" s="121"/>
      <c r="C22" s="121"/>
      <c r="D22" s="121"/>
      <c r="E22" s="122"/>
    </row>
    <row r="23" spans="1:7">
      <c r="B23" s="121"/>
      <c r="C23" s="121"/>
      <c r="D23" s="121"/>
      <c r="E23" s="122"/>
    </row>
    <row r="24" spans="1:7">
      <c r="B24" s="121"/>
      <c r="C24" s="121"/>
      <c r="D24" s="121"/>
      <c r="E24" s="122"/>
    </row>
  </sheetData>
  <mergeCells count="9">
    <mergeCell ref="C21:G21"/>
    <mergeCell ref="A3:G3"/>
    <mergeCell ref="A4:G4"/>
    <mergeCell ref="B5:G5"/>
    <mergeCell ref="A8:A9"/>
    <mergeCell ref="B8:B9"/>
    <mergeCell ref="C8:C9"/>
    <mergeCell ref="D8:F8"/>
    <mergeCell ref="G8:G9"/>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A5" sqref="A5:E5"/>
    </sheetView>
  </sheetViews>
  <sheetFormatPr defaultColWidth="10" defaultRowHeight="15.6"/>
  <cols>
    <col min="1" max="1" width="5.77734375" style="4" customWidth="1"/>
    <col min="2" max="2" width="41.109375" style="4" customWidth="1"/>
    <col min="3" max="3" width="16.109375" style="4" customWidth="1"/>
    <col min="4" max="4" width="15.5546875" style="4" customWidth="1"/>
    <col min="5" max="5" width="16" style="4" customWidth="1"/>
    <col min="6" max="16384" width="10" style="4"/>
  </cols>
  <sheetData>
    <row r="1" spans="1:7" ht="17.399999999999999">
      <c r="A1" s="34" t="s">
        <v>568</v>
      </c>
      <c r="B1" s="34"/>
      <c r="C1" s="12"/>
      <c r="D1" s="12"/>
      <c r="E1" s="47" t="s">
        <v>171</v>
      </c>
    </row>
    <row r="2" spans="1:7" ht="17.399999999999999">
      <c r="A2" s="34" t="s">
        <v>202</v>
      </c>
      <c r="B2" s="34"/>
      <c r="C2" s="12"/>
      <c r="D2" s="12"/>
      <c r="E2" s="47"/>
    </row>
    <row r="3" spans="1:7">
      <c r="A3" s="436" t="s">
        <v>172</v>
      </c>
      <c r="B3" s="436"/>
      <c r="C3" s="436"/>
      <c r="D3" s="436"/>
      <c r="E3" s="436"/>
    </row>
    <row r="4" spans="1:7">
      <c r="A4" s="436" t="s">
        <v>204</v>
      </c>
      <c r="B4" s="436"/>
      <c r="C4" s="436"/>
      <c r="D4" s="436"/>
      <c r="E4" s="436"/>
    </row>
    <row r="5" spans="1:7" ht="46.8" customHeight="1">
      <c r="A5" s="435" t="s">
        <v>573</v>
      </c>
      <c r="B5" s="435"/>
      <c r="C5" s="435"/>
      <c r="D5" s="435"/>
      <c r="E5" s="435"/>
      <c r="F5" s="48"/>
      <c r="G5" s="48"/>
    </row>
    <row r="6" spans="1:7" ht="18.75" customHeight="1">
      <c r="D6" s="49"/>
      <c r="E6" s="50" t="s">
        <v>155</v>
      </c>
    </row>
    <row r="7" spans="1:7">
      <c r="A7" s="417" t="s">
        <v>29</v>
      </c>
      <c r="B7" s="430" t="s">
        <v>0</v>
      </c>
      <c r="C7" s="430" t="s">
        <v>60</v>
      </c>
      <c r="D7" s="432" t="s">
        <v>173</v>
      </c>
      <c r="E7" s="434"/>
    </row>
    <row r="8" spans="1:7">
      <c r="A8" s="418"/>
      <c r="B8" s="431"/>
      <c r="C8" s="431"/>
      <c r="D8" s="40" t="s">
        <v>4</v>
      </c>
      <c r="E8" s="40" t="s">
        <v>174</v>
      </c>
    </row>
    <row r="9" spans="1:7">
      <c r="A9" s="51" t="s">
        <v>5</v>
      </c>
      <c r="B9" s="51" t="s">
        <v>19</v>
      </c>
      <c r="C9" s="51">
        <v>1</v>
      </c>
      <c r="D9" s="51">
        <v>2</v>
      </c>
      <c r="E9" s="51">
        <v>4</v>
      </c>
    </row>
    <row r="10" spans="1:7" ht="18.75" customHeight="1">
      <c r="A10" s="82" t="s">
        <v>5</v>
      </c>
      <c r="B10" s="83" t="s">
        <v>165</v>
      </c>
      <c r="C10" s="84">
        <f>C11</f>
        <v>230000000</v>
      </c>
      <c r="D10" s="84">
        <f t="shared" ref="D10:E10" si="0">D11</f>
        <v>230000000</v>
      </c>
      <c r="E10" s="84">
        <f t="shared" si="0"/>
        <v>0</v>
      </c>
    </row>
    <row r="11" spans="1:7" s="12" customFormat="1" ht="15" customHeight="1">
      <c r="A11" s="82" t="s">
        <v>7</v>
      </c>
      <c r="B11" s="83" t="s">
        <v>175</v>
      </c>
      <c r="C11" s="85">
        <f>D11+E11</f>
        <v>230000000</v>
      </c>
      <c r="D11" s="85">
        <f>D15</f>
        <v>230000000</v>
      </c>
      <c r="E11" s="85">
        <f>E15</f>
        <v>0</v>
      </c>
    </row>
    <row r="12" spans="1:7" ht="15" customHeight="1">
      <c r="A12" s="51">
        <v>1</v>
      </c>
      <c r="B12" s="52" t="s">
        <v>176</v>
      </c>
      <c r="C12" s="85">
        <f t="shared" ref="C12:C21" si="1">D12+E12</f>
        <v>0</v>
      </c>
      <c r="D12" s="52"/>
      <c r="E12" s="52"/>
    </row>
    <row r="13" spans="1:7" ht="15" customHeight="1">
      <c r="A13" s="51">
        <v>2</v>
      </c>
      <c r="B13" s="52" t="s">
        <v>177</v>
      </c>
      <c r="C13" s="85">
        <f t="shared" si="1"/>
        <v>0</v>
      </c>
      <c r="D13" s="52"/>
      <c r="E13" s="52"/>
    </row>
    <row r="14" spans="1:7" ht="15" customHeight="1">
      <c r="A14" s="51">
        <v>3</v>
      </c>
      <c r="B14" s="52" t="s">
        <v>178</v>
      </c>
      <c r="C14" s="85">
        <f t="shared" si="1"/>
        <v>0</v>
      </c>
      <c r="D14" s="52"/>
      <c r="E14" s="52"/>
    </row>
    <row r="15" spans="1:7" ht="15" customHeight="1">
      <c r="A15" s="51"/>
      <c r="B15" s="52" t="s">
        <v>179</v>
      </c>
      <c r="C15" s="86">
        <f t="shared" si="1"/>
        <v>230000000</v>
      </c>
      <c r="D15" s="87">
        <v>230000000</v>
      </c>
      <c r="E15" s="87"/>
    </row>
    <row r="16" spans="1:7" ht="15" customHeight="1">
      <c r="A16" s="51"/>
      <c r="B16" s="52" t="s">
        <v>180</v>
      </c>
      <c r="C16" s="85">
        <f t="shared" si="1"/>
        <v>0</v>
      </c>
      <c r="D16" s="52"/>
      <c r="E16" s="52"/>
    </row>
    <row r="17" spans="1:5" ht="15" customHeight="1">
      <c r="A17" s="51"/>
      <c r="B17" s="52" t="s">
        <v>181</v>
      </c>
      <c r="C17" s="85">
        <f t="shared" si="1"/>
        <v>0</v>
      </c>
      <c r="D17" s="52"/>
      <c r="E17" s="52"/>
    </row>
    <row r="18" spans="1:5" ht="15" customHeight="1">
      <c r="A18" s="51"/>
      <c r="B18" s="52" t="s">
        <v>182</v>
      </c>
      <c r="C18" s="85">
        <f t="shared" si="1"/>
        <v>0</v>
      </c>
      <c r="D18" s="52"/>
      <c r="E18" s="52"/>
    </row>
    <row r="19" spans="1:5" ht="15" customHeight="1">
      <c r="A19" s="51"/>
      <c r="B19" s="52" t="s">
        <v>183</v>
      </c>
      <c r="C19" s="85">
        <f t="shared" si="1"/>
        <v>0</v>
      </c>
      <c r="D19" s="52"/>
      <c r="E19" s="52"/>
    </row>
    <row r="20" spans="1:5" ht="15" customHeight="1">
      <c r="A20" s="51">
        <v>4</v>
      </c>
      <c r="B20" s="52" t="s">
        <v>184</v>
      </c>
      <c r="C20" s="85">
        <f t="shared" si="1"/>
        <v>0</v>
      </c>
      <c r="D20" s="52"/>
      <c r="E20" s="52"/>
    </row>
    <row r="21" spans="1:5" s="12" customFormat="1" ht="15" customHeight="1">
      <c r="A21" s="82" t="s">
        <v>15</v>
      </c>
      <c r="B21" s="83" t="s">
        <v>185</v>
      </c>
      <c r="C21" s="85">
        <f t="shared" si="1"/>
        <v>0</v>
      </c>
      <c r="D21" s="83"/>
      <c r="E21" s="83"/>
    </row>
    <row r="22" spans="1:5" ht="15" customHeight="1">
      <c r="A22" s="82" t="s">
        <v>19</v>
      </c>
      <c r="B22" s="83" t="s">
        <v>166</v>
      </c>
      <c r="C22" s="85">
        <f>C25+C28</f>
        <v>230000000</v>
      </c>
      <c r="D22" s="85">
        <f>D25+D28</f>
        <v>230000000</v>
      </c>
      <c r="E22" s="88"/>
    </row>
    <row r="23" spans="1:5" s="12" customFormat="1" ht="15.75" customHeight="1">
      <c r="A23" s="82" t="s">
        <v>7</v>
      </c>
      <c r="B23" s="83" t="s">
        <v>56</v>
      </c>
      <c r="C23" s="89"/>
      <c r="D23" s="89"/>
      <c r="E23" s="90"/>
    </row>
    <row r="24" spans="1:5" s="12" customFormat="1" ht="15" customHeight="1">
      <c r="A24" s="82" t="s">
        <v>15</v>
      </c>
      <c r="B24" s="83" t="s">
        <v>57</v>
      </c>
      <c r="C24" s="85">
        <f>C22</f>
        <v>230000000</v>
      </c>
      <c r="D24" s="85">
        <f>D22</f>
        <v>230000000</v>
      </c>
      <c r="E24" s="89"/>
    </row>
    <row r="25" spans="1:5" ht="15" customHeight="1">
      <c r="A25" s="51">
        <v>1</v>
      </c>
      <c r="B25" s="52" t="s">
        <v>168</v>
      </c>
      <c r="C25" s="86">
        <f>D25+E25</f>
        <v>130000000</v>
      </c>
      <c r="D25" s="91">
        <v>130000000</v>
      </c>
      <c r="E25" s="91"/>
    </row>
    <row r="26" spans="1:5" ht="15" customHeight="1">
      <c r="A26" s="51">
        <v>2</v>
      </c>
      <c r="B26" s="52" t="s">
        <v>169</v>
      </c>
      <c r="C26" s="52"/>
      <c r="D26" s="52"/>
      <c r="E26" s="52"/>
    </row>
    <row r="27" spans="1:5" ht="15" customHeight="1">
      <c r="A27" s="51">
        <v>3</v>
      </c>
      <c r="B27" s="52" t="s">
        <v>170</v>
      </c>
      <c r="C27" s="52"/>
      <c r="D27" s="52"/>
      <c r="E27" s="52"/>
    </row>
    <row r="28" spans="1:5" ht="15" customHeight="1">
      <c r="A28" s="51">
        <v>4</v>
      </c>
      <c r="B28" s="52" t="s">
        <v>206</v>
      </c>
      <c r="C28" s="87">
        <v>100000000</v>
      </c>
      <c r="D28" s="87">
        <f>C28</f>
        <v>100000000</v>
      </c>
      <c r="E28" s="52"/>
    </row>
    <row r="29" spans="1:5" ht="3" hidden="1" customHeight="1">
      <c r="B29" s="52" t="s">
        <v>186</v>
      </c>
      <c r="C29" s="52"/>
      <c r="D29" s="52"/>
      <c r="E29" s="52"/>
    </row>
    <row r="30" spans="1:5" ht="29.4" customHeight="1">
      <c r="B30" s="53"/>
      <c r="C30" s="428" t="s">
        <v>567</v>
      </c>
      <c r="D30" s="428"/>
      <c r="E30" s="428"/>
    </row>
    <row r="31" spans="1:5">
      <c r="B31" s="54"/>
      <c r="C31" s="54"/>
      <c r="D31" s="54"/>
    </row>
  </sheetData>
  <mergeCells count="8">
    <mergeCell ref="C30:E30"/>
    <mergeCell ref="A5:E5"/>
    <mergeCell ref="A3:E3"/>
    <mergeCell ref="A4:E4"/>
    <mergeCell ref="A7:A8"/>
    <mergeCell ref="B7:B8"/>
    <mergeCell ref="C7:C8"/>
    <mergeCell ref="D7:E7"/>
  </mergeCells>
  <pageMargins left="0.45" right="0.45"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A4" sqref="A4:I4"/>
    </sheetView>
  </sheetViews>
  <sheetFormatPr defaultColWidth="9.88671875" defaultRowHeight="14.4"/>
  <cols>
    <col min="1" max="1" width="5" style="62" customWidth="1"/>
    <col min="2" max="3" width="9.88671875" style="55"/>
    <col min="4" max="4" width="36.5546875" style="55" customWidth="1"/>
    <col min="5" max="5" width="10.5546875" style="55" customWidth="1"/>
    <col min="6" max="6" width="17.77734375" style="55" customWidth="1"/>
    <col min="7" max="7" width="17.88671875" style="55" customWidth="1"/>
    <col min="8" max="8" width="10.77734375" style="55" customWidth="1"/>
    <col min="9" max="9" width="10.44140625" style="55" customWidth="1"/>
    <col min="10" max="16384" width="9.88671875" style="55"/>
  </cols>
  <sheetData>
    <row r="1" spans="1:9" ht="17.399999999999999">
      <c r="A1" s="34" t="s">
        <v>569</v>
      </c>
      <c r="H1" s="468" t="s">
        <v>187</v>
      </c>
      <c r="I1" s="468"/>
    </row>
    <row r="2" spans="1:9" ht="17.399999999999999">
      <c r="A2" s="34" t="s">
        <v>202</v>
      </c>
      <c r="H2" s="81"/>
      <c r="I2" s="81"/>
    </row>
    <row r="3" spans="1:9" ht="17.399999999999999">
      <c r="A3" s="469" t="s">
        <v>200</v>
      </c>
      <c r="B3" s="469"/>
      <c r="C3" s="469"/>
      <c r="D3" s="469"/>
      <c r="E3" s="469"/>
      <c r="F3" s="469"/>
      <c r="G3" s="469"/>
      <c r="H3" s="469"/>
      <c r="I3" s="469"/>
    </row>
    <row r="4" spans="1:9" ht="17.399999999999999" customHeight="1">
      <c r="A4" s="470" t="s">
        <v>572</v>
      </c>
      <c r="B4" s="470"/>
      <c r="C4" s="470"/>
      <c r="D4" s="470"/>
      <c r="E4" s="470"/>
      <c r="F4" s="470"/>
      <c r="G4" s="470"/>
      <c r="H4" s="470"/>
      <c r="I4" s="470"/>
    </row>
    <row r="5" spans="1:9" ht="15.6" customHeight="1">
      <c r="A5" s="79"/>
      <c r="B5" s="79"/>
      <c r="C5" s="80"/>
      <c r="D5" s="471" t="s">
        <v>203</v>
      </c>
      <c r="E5" s="471"/>
      <c r="F5" s="471"/>
      <c r="G5" s="471"/>
      <c r="H5" s="471"/>
      <c r="I5" s="471"/>
    </row>
    <row r="6" spans="1:9">
      <c r="A6" s="472" t="s">
        <v>29</v>
      </c>
      <c r="B6" s="385" t="s">
        <v>0</v>
      </c>
      <c r="C6" s="385"/>
      <c r="D6" s="385"/>
      <c r="E6" s="385" t="s">
        <v>188</v>
      </c>
      <c r="F6" s="385" t="s">
        <v>189</v>
      </c>
      <c r="G6" s="385" t="s">
        <v>190</v>
      </c>
      <c r="H6" s="385"/>
      <c r="I6" s="385" t="s">
        <v>191</v>
      </c>
    </row>
    <row r="7" spans="1:9">
      <c r="A7" s="473"/>
      <c r="B7" s="385"/>
      <c r="C7" s="385"/>
      <c r="D7" s="385"/>
      <c r="E7" s="385"/>
      <c r="F7" s="385"/>
      <c r="G7" s="385"/>
      <c r="H7" s="385"/>
      <c r="I7" s="385"/>
    </row>
    <row r="8" spans="1:9" ht="40.799999999999997" customHeight="1">
      <c r="A8" s="474"/>
      <c r="B8" s="385"/>
      <c r="C8" s="385"/>
      <c r="D8" s="385"/>
      <c r="E8" s="385"/>
      <c r="F8" s="385"/>
      <c r="G8" s="29" t="s">
        <v>192</v>
      </c>
      <c r="H8" s="3" t="s">
        <v>193</v>
      </c>
      <c r="I8" s="385"/>
    </row>
    <row r="9" spans="1:9" s="58" customFormat="1" ht="33.6" customHeight="1">
      <c r="A9" s="56" t="s">
        <v>5</v>
      </c>
      <c r="B9" s="466" t="s">
        <v>19</v>
      </c>
      <c r="C9" s="466"/>
      <c r="D9" s="466"/>
      <c r="E9" s="56">
        <v>1</v>
      </c>
      <c r="F9" s="56">
        <v>2</v>
      </c>
      <c r="G9" s="56" t="s">
        <v>194</v>
      </c>
      <c r="H9" s="57" t="s">
        <v>195</v>
      </c>
      <c r="I9" s="57">
        <v>5</v>
      </c>
    </row>
    <row r="10" spans="1:9" s="68" customFormat="1" ht="70.2" customHeight="1">
      <c r="A10" s="64">
        <v>1</v>
      </c>
      <c r="B10" s="467" t="s">
        <v>196</v>
      </c>
      <c r="C10" s="467"/>
      <c r="D10" s="467"/>
      <c r="E10" s="65"/>
      <c r="F10" s="66">
        <f>SUM(F11:F14)</f>
        <v>2144010000</v>
      </c>
      <c r="G10" s="66">
        <f>SUM(G11:G14)</f>
        <v>2144010000</v>
      </c>
      <c r="H10" s="67"/>
      <c r="I10" s="67"/>
    </row>
    <row r="11" spans="1:9" ht="74.400000000000006" customHeight="1">
      <c r="A11" s="59"/>
      <c r="B11" s="447" t="s">
        <v>73</v>
      </c>
      <c r="C11" s="448"/>
      <c r="D11" s="449"/>
      <c r="E11" s="60"/>
      <c r="F11" s="63">
        <v>52000000</v>
      </c>
      <c r="G11" s="63">
        <v>52000000</v>
      </c>
      <c r="H11" s="61"/>
      <c r="I11" s="61"/>
    </row>
    <row r="12" spans="1:9" ht="88.8" customHeight="1">
      <c r="A12" s="59"/>
      <c r="B12" s="447" t="s">
        <v>74</v>
      </c>
      <c r="C12" s="448"/>
      <c r="D12" s="449"/>
      <c r="E12" s="60"/>
      <c r="F12" s="63">
        <v>1630010000</v>
      </c>
      <c r="G12" s="63">
        <v>1630010000</v>
      </c>
      <c r="H12" s="61"/>
      <c r="I12" s="61"/>
    </row>
    <row r="13" spans="1:9" ht="70.8" customHeight="1">
      <c r="A13" s="59"/>
      <c r="B13" s="475" t="s">
        <v>75</v>
      </c>
      <c r="C13" s="476"/>
      <c r="D13" s="477"/>
      <c r="E13" s="60"/>
      <c r="F13" s="63">
        <v>12000000</v>
      </c>
      <c r="G13" s="63">
        <v>12000000</v>
      </c>
      <c r="H13" s="61"/>
      <c r="I13" s="61"/>
    </row>
    <row r="14" spans="1:9" ht="90" customHeight="1">
      <c r="A14" s="59"/>
      <c r="B14" s="447" t="s">
        <v>76</v>
      </c>
      <c r="C14" s="448"/>
      <c r="D14" s="449"/>
      <c r="E14" s="60"/>
      <c r="F14" s="63">
        <v>450000000</v>
      </c>
      <c r="G14" s="63">
        <v>450000000</v>
      </c>
      <c r="H14" s="61"/>
      <c r="I14" s="61"/>
    </row>
    <row r="15" spans="1:9" s="68" customFormat="1" ht="56.4" customHeight="1">
      <c r="A15" s="64">
        <v>2</v>
      </c>
      <c r="B15" s="467" t="s">
        <v>197</v>
      </c>
      <c r="C15" s="467"/>
      <c r="D15" s="467"/>
      <c r="E15" s="65"/>
      <c r="F15" s="66">
        <f>SUM(F16:F21)</f>
        <v>10293000000</v>
      </c>
      <c r="G15" s="66">
        <f>SUM(G16:G21)</f>
        <v>10293000000</v>
      </c>
      <c r="H15" s="67"/>
      <c r="I15" s="67"/>
    </row>
    <row r="16" spans="1:9" ht="15.6">
      <c r="A16" s="59"/>
      <c r="B16" s="450" t="s">
        <v>561</v>
      </c>
      <c r="C16" s="451"/>
      <c r="D16" s="452"/>
      <c r="E16" s="60"/>
      <c r="F16" s="63">
        <v>800000000</v>
      </c>
      <c r="G16" s="63">
        <v>800000000</v>
      </c>
      <c r="H16" s="61"/>
      <c r="I16" s="61"/>
    </row>
    <row r="17" spans="1:9" ht="41.4" customHeight="1">
      <c r="A17" s="59"/>
      <c r="B17" s="453" t="s">
        <v>562</v>
      </c>
      <c r="C17" s="454"/>
      <c r="D17" s="455"/>
      <c r="E17" s="60"/>
      <c r="F17" s="63">
        <v>3693000000</v>
      </c>
      <c r="G17" s="63">
        <v>3693000000</v>
      </c>
      <c r="H17" s="61"/>
      <c r="I17" s="61"/>
    </row>
    <row r="18" spans="1:9" ht="15.6">
      <c r="A18" s="59"/>
      <c r="B18" s="453" t="s">
        <v>563</v>
      </c>
      <c r="C18" s="454"/>
      <c r="D18" s="455"/>
      <c r="E18" s="60"/>
      <c r="F18" s="63">
        <f>1307000000+93000000</f>
        <v>1400000000</v>
      </c>
      <c r="G18" s="63">
        <f>F18</f>
        <v>1400000000</v>
      </c>
      <c r="H18" s="61"/>
      <c r="I18" s="61"/>
    </row>
    <row r="19" spans="1:9" ht="27.6" customHeight="1">
      <c r="A19" s="59"/>
      <c r="B19" s="453" t="s">
        <v>564</v>
      </c>
      <c r="C19" s="454"/>
      <c r="D19" s="455"/>
      <c r="E19" s="60"/>
      <c r="F19" s="63">
        <v>1600000000</v>
      </c>
      <c r="G19" s="63">
        <v>1600000000</v>
      </c>
      <c r="H19" s="61"/>
      <c r="I19" s="61"/>
    </row>
    <row r="20" spans="1:9" ht="41.4" customHeight="1">
      <c r="A20" s="59"/>
      <c r="B20" s="453" t="s">
        <v>565</v>
      </c>
      <c r="C20" s="454"/>
      <c r="D20" s="455"/>
      <c r="E20" s="60"/>
      <c r="F20" s="63">
        <v>1200000000</v>
      </c>
      <c r="G20" s="63">
        <v>1200000000</v>
      </c>
      <c r="H20" s="61"/>
      <c r="I20" s="61"/>
    </row>
    <row r="21" spans="1:9" ht="55.8" customHeight="1">
      <c r="A21" s="59"/>
      <c r="B21" s="450" t="s">
        <v>566</v>
      </c>
      <c r="C21" s="451"/>
      <c r="D21" s="452"/>
      <c r="E21" s="60"/>
      <c r="F21" s="63">
        <v>1600000000</v>
      </c>
      <c r="G21" s="63">
        <v>1600000000</v>
      </c>
      <c r="H21" s="61"/>
      <c r="I21" s="61"/>
    </row>
    <row r="22" spans="1:9" s="68" customFormat="1" ht="56.4" customHeight="1">
      <c r="A22" s="64">
        <v>3</v>
      </c>
      <c r="B22" s="465" t="s">
        <v>198</v>
      </c>
      <c r="C22" s="465"/>
      <c r="D22" s="465"/>
      <c r="E22" s="65"/>
      <c r="F22" s="70">
        <f>F23+F25</f>
        <v>405459000</v>
      </c>
      <c r="G22" s="70">
        <f>G23+G25</f>
        <v>405459000</v>
      </c>
      <c r="H22" s="67"/>
      <c r="I22" s="67"/>
    </row>
    <row r="23" spans="1:9" ht="24.6" customHeight="1">
      <c r="A23" s="59"/>
      <c r="B23" s="456" t="s">
        <v>77</v>
      </c>
      <c r="C23" s="457"/>
      <c r="D23" s="458"/>
      <c r="E23" s="60"/>
      <c r="F23" s="69">
        <v>75900000</v>
      </c>
      <c r="G23" s="69">
        <v>75900000</v>
      </c>
      <c r="H23" s="61"/>
      <c r="I23" s="61"/>
    </row>
    <row r="24" spans="1:9" ht="24.6" customHeight="1">
      <c r="A24" s="59"/>
      <c r="B24" s="459" t="s">
        <v>78</v>
      </c>
      <c r="C24" s="460"/>
      <c r="D24" s="461"/>
      <c r="E24" s="60"/>
      <c r="F24" s="63">
        <v>75900000</v>
      </c>
      <c r="G24" s="63">
        <v>75900000</v>
      </c>
      <c r="H24" s="61"/>
      <c r="I24" s="61"/>
    </row>
    <row r="25" spans="1:9" ht="24.6" customHeight="1">
      <c r="A25" s="59"/>
      <c r="B25" s="456" t="s">
        <v>79</v>
      </c>
      <c r="C25" s="457"/>
      <c r="D25" s="458"/>
      <c r="E25" s="60"/>
      <c r="F25" s="69">
        <v>329559000</v>
      </c>
      <c r="G25" s="69">
        <v>329559000</v>
      </c>
      <c r="H25" s="61"/>
      <c r="I25" s="61"/>
    </row>
    <row r="26" spans="1:9" ht="24.6" customHeight="1">
      <c r="A26" s="59"/>
      <c r="B26" s="459" t="s">
        <v>80</v>
      </c>
      <c r="C26" s="460"/>
      <c r="D26" s="461"/>
      <c r="E26" s="60"/>
      <c r="F26" s="63">
        <v>44143000</v>
      </c>
      <c r="G26" s="63">
        <v>44143000</v>
      </c>
      <c r="H26" s="61"/>
      <c r="I26" s="61"/>
    </row>
    <row r="27" spans="1:9" ht="24.6" customHeight="1">
      <c r="A27" s="59"/>
      <c r="B27" s="459" t="s">
        <v>81</v>
      </c>
      <c r="C27" s="460"/>
      <c r="D27" s="461"/>
      <c r="E27" s="60"/>
      <c r="F27" s="63">
        <v>44179000</v>
      </c>
      <c r="G27" s="63">
        <v>44179000</v>
      </c>
      <c r="H27" s="61"/>
      <c r="I27" s="61"/>
    </row>
    <row r="28" spans="1:9" ht="24.6" customHeight="1">
      <c r="A28" s="59"/>
      <c r="B28" s="459" t="s">
        <v>82</v>
      </c>
      <c r="C28" s="460"/>
      <c r="D28" s="461"/>
      <c r="E28" s="60"/>
      <c r="F28" s="63">
        <v>29615000</v>
      </c>
      <c r="G28" s="63">
        <v>29615000</v>
      </c>
      <c r="H28" s="61"/>
      <c r="I28" s="61"/>
    </row>
    <row r="29" spans="1:9" ht="24.6" customHeight="1">
      <c r="A29" s="59"/>
      <c r="B29" s="459" t="s">
        <v>80</v>
      </c>
      <c r="C29" s="460"/>
      <c r="D29" s="461"/>
      <c r="E29" s="60"/>
      <c r="F29" s="63">
        <v>33857000</v>
      </c>
      <c r="G29" s="63">
        <v>33857000</v>
      </c>
      <c r="H29" s="61"/>
      <c r="I29" s="61"/>
    </row>
    <row r="30" spans="1:9" ht="24.6" customHeight="1">
      <c r="A30" s="59"/>
      <c r="B30" s="459" t="s">
        <v>83</v>
      </c>
      <c r="C30" s="460"/>
      <c r="D30" s="461"/>
      <c r="E30" s="60"/>
      <c r="F30" s="63">
        <v>75000000</v>
      </c>
      <c r="G30" s="63">
        <v>75000000</v>
      </c>
      <c r="H30" s="61"/>
      <c r="I30" s="61"/>
    </row>
    <row r="31" spans="1:9" ht="24.6" customHeight="1">
      <c r="A31" s="59"/>
      <c r="B31" s="459" t="s">
        <v>84</v>
      </c>
      <c r="C31" s="460"/>
      <c r="D31" s="461"/>
      <c r="E31" s="60"/>
      <c r="F31" s="63">
        <v>102765000</v>
      </c>
      <c r="G31" s="63">
        <v>102765000</v>
      </c>
      <c r="H31" s="61"/>
      <c r="I31" s="61"/>
    </row>
    <row r="32" spans="1:9" s="68" customFormat="1" ht="54.6" customHeight="1">
      <c r="A32" s="64">
        <v>4</v>
      </c>
      <c r="B32" s="465" t="s">
        <v>199</v>
      </c>
      <c r="C32" s="465"/>
      <c r="D32" s="465"/>
      <c r="E32" s="65"/>
      <c r="F32" s="66">
        <f>SUM(F33:F39)</f>
        <v>3838068720</v>
      </c>
      <c r="G32" s="66">
        <f>SUM(G33:G39)</f>
        <v>3838068720</v>
      </c>
      <c r="H32" s="67"/>
      <c r="I32" s="67"/>
    </row>
    <row r="33" spans="1:9" ht="24.6" customHeight="1">
      <c r="A33" s="59"/>
      <c r="B33" s="437" t="s">
        <v>85</v>
      </c>
      <c r="C33" s="438"/>
      <c r="D33" s="439"/>
      <c r="E33" s="60"/>
      <c r="F33" s="63">
        <v>374395200</v>
      </c>
      <c r="G33" s="63">
        <v>374395200</v>
      </c>
      <c r="H33" s="61"/>
      <c r="I33" s="61"/>
    </row>
    <row r="34" spans="1:9" ht="24.6" customHeight="1">
      <c r="A34" s="59"/>
      <c r="B34" s="437" t="s">
        <v>86</v>
      </c>
      <c r="C34" s="438"/>
      <c r="D34" s="439"/>
      <c r="E34" s="60"/>
      <c r="F34" s="63">
        <v>203600000</v>
      </c>
      <c r="G34" s="63">
        <v>203600000</v>
      </c>
      <c r="H34" s="61"/>
      <c r="I34" s="61"/>
    </row>
    <row r="35" spans="1:9" ht="24.6" customHeight="1">
      <c r="A35" s="59"/>
      <c r="B35" s="437" t="s">
        <v>87</v>
      </c>
      <c r="C35" s="438"/>
      <c r="D35" s="439"/>
      <c r="E35" s="60"/>
      <c r="F35" s="63">
        <v>244547520</v>
      </c>
      <c r="G35" s="63">
        <v>244547520</v>
      </c>
      <c r="H35" s="61"/>
      <c r="I35" s="61"/>
    </row>
    <row r="36" spans="1:9" ht="24.6" customHeight="1">
      <c r="A36" s="59"/>
      <c r="B36" s="462" t="s">
        <v>88</v>
      </c>
      <c r="C36" s="463"/>
      <c r="D36" s="464"/>
      <c r="E36" s="60"/>
      <c r="F36" s="63">
        <v>1667387000</v>
      </c>
      <c r="G36" s="63">
        <v>1667387000</v>
      </c>
      <c r="H36" s="61"/>
      <c r="I36" s="61"/>
    </row>
    <row r="37" spans="1:9" ht="24.6" customHeight="1">
      <c r="A37" s="59"/>
      <c r="B37" s="437" t="s">
        <v>89</v>
      </c>
      <c r="C37" s="438"/>
      <c r="D37" s="439"/>
      <c r="E37" s="60"/>
      <c r="F37" s="63">
        <v>683684000</v>
      </c>
      <c r="G37" s="63">
        <v>683684000</v>
      </c>
      <c r="H37" s="61"/>
      <c r="I37" s="61"/>
    </row>
    <row r="38" spans="1:9" ht="24.6" customHeight="1">
      <c r="A38" s="59"/>
      <c r="B38" s="437" t="s">
        <v>90</v>
      </c>
      <c r="C38" s="438"/>
      <c r="D38" s="439"/>
      <c r="E38" s="60"/>
      <c r="F38" s="63">
        <v>456015000</v>
      </c>
      <c r="G38" s="63">
        <v>456015000</v>
      </c>
      <c r="H38" s="61"/>
      <c r="I38" s="61"/>
    </row>
    <row r="39" spans="1:9" ht="24.6" customHeight="1">
      <c r="A39" s="59"/>
      <c r="B39" s="437" t="s">
        <v>91</v>
      </c>
      <c r="C39" s="438"/>
      <c r="D39" s="439"/>
      <c r="E39" s="60"/>
      <c r="F39" s="63">
        <v>208440000</v>
      </c>
      <c r="G39" s="63">
        <v>208440000</v>
      </c>
      <c r="H39" s="61"/>
      <c r="I39" s="61"/>
    </row>
    <row r="40" spans="1:9" ht="52.2" customHeight="1">
      <c r="A40" s="126">
        <v>5</v>
      </c>
      <c r="B40" s="444" t="s">
        <v>220</v>
      </c>
      <c r="C40" s="445"/>
      <c r="D40" s="446"/>
      <c r="E40" s="127"/>
      <c r="F40" s="130">
        <f>F41</f>
        <v>535840799</v>
      </c>
      <c r="G40" s="130">
        <f>G41</f>
        <v>535840799</v>
      </c>
      <c r="H40" s="129"/>
      <c r="I40" s="129"/>
    </row>
    <row r="41" spans="1:9" ht="24.6" customHeight="1">
      <c r="A41" s="126"/>
      <c r="B41" s="447" t="s">
        <v>221</v>
      </c>
      <c r="C41" s="448"/>
      <c r="D41" s="449"/>
      <c r="E41" s="127"/>
      <c r="F41" s="128">
        <v>535840799</v>
      </c>
      <c r="G41" s="128">
        <v>535840799</v>
      </c>
      <c r="H41" s="129"/>
      <c r="I41" s="129"/>
    </row>
    <row r="42" spans="1:9" s="68" customFormat="1" ht="54.6" customHeight="1">
      <c r="A42" s="71">
        <v>6</v>
      </c>
      <c r="B42" s="440" t="s">
        <v>92</v>
      </c>
      <c r="C42" s="440"/>
      <c r="D42" s="440"/>
      <c r="E42" s="72"/>
      <c r="F42" s="73">
        <v>1730230449</v>
      </c>
      <c r="G42" s="73">
        <v>1730230449</v>
      </c>
      <c r="H42" s="74"/>
      <c r="I42" s="74"/>
    </row>
    <row r="43" spans="1:9" s="68" customFormat="1" ht="26.4" customHeight="1">
      <c r="A43" s="75"/>
      <c r="B43" s="441" t="s">
        <v>69</v>
      </c>
      <c r="C43" s="442"/>
      <c r="D43" s="443"/>
      <c r="E43" s="76"/>
      <c r="F43" s="77">
        <f>F10+F15+F22+F32+F42+F40</f>
        <v>18946608968</v>
      </c>
      <c r="G43" s="77">
        <f>G10+G15+G22+G32+G42+G40</f>
        <v>18946608968</v>
      </c>
      <c r="H43" s="78"/>
      <c r="I43" s="78"/>
    </row>
    <row r="44" spans="1:9" ht="33" customHeight="1">
      <c r="G44" s="428" t="s">
        <v>567</v>
      </c>
      <c r="H44" s="428"/>
      <c r="I44" s="428"/>
    </row>
  </sheetData>
  <mergeCells count="46">
    <mergeCell ref="B9:D9"/>
    <mergeCell ref="B10:D10"/>
    <mergeCell ref="B15:D15"/>
    <mergeCell ref="I6:I8"/>
    <mergeCell ref="H1:I1"/>
    <mergeCell ref="A3:I3"/>
    <mergeCell ref="A4:I4"/>
    <mergeCell ref="D5:I5"/>
    <mergeCell ref="A6:A8"/>
    <mergeCell ref="B6:D8"/>
    <mergeCell ref="E6:E8"/>
    <mergeCell ref="F6:F8"/>
    <mergeCell ref="G6:H7"/>
    <mergeCell ref="B11:D11"/>
    <mergeCell ref="B12:D12"/>
    <mergeCell ref="B13:D13"/>
    <mergeCell ref="B22:D22"/>
    <mergeCell ref="B32:D32"/>
    <mergeCell ref="B19:D19"/>
    <mergeCell ref="B20:D20"/>
    <mergeCell ref="B21:D21"/>
    <mergeCell ref="B28:D28"/>
    <mergeCell ref="B14:D14"/>
    <mergeCell ref="B16:D16"/>
    <mergeCell ref="B37:D37"/>
    <mergeCell ref="B17:D17"/>
    <mergeCell ref="B18:D18"/>
    <mergeCell ref="B23:D23"/>
    <mergeCell ref="B24:D24"/>
    <mergeCell ref="B35:D35"/>
    <mergeCell ref="B25:D25"/>
    <mergeCell ref="B26:D26"/>
    <mergeCell ref="B27:D27"/>
    <mergeCell ref="B36:D36"/>
    <mergeCell ref="B29:D29"/>
    <mergeCell ref="B30:D30"/>
    <mergeCell ref="B31:D31"/>
    <mergeCell ref="B33:D33"/>
    <mergeCell ref="B34:D34"/>
    <mergeCell ref="G44:I44"/>
    <mergeCell ref="B38:D38"/>
    <mergeCell ref="B39:D39"/>
    <mergeCell ref="B42:D42"/>
    <mergeCell ref="B43:D43"/>
    <mergeCell ref="B40:D40"/>
    <mergeCell ref="B41:D41"/>
  </mergeCells>
  <pageMargins left="0.45" right="0.45"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Cân đối ngân sách ( 60 tt342) </vt:lpstr>
      <vt:lpstr>BS 02 QUYET TOÁN THU</vt:lpstr>
      <vt:lpstr>QUYẾT TOÁN CHI</vt:lpstr>
      <vt:lpstr>Mục tiêu NTM</vt:lpstr>
      <vt:lpstr>THU THEO MLNS1</vt:lpstr>
      <vt:lpstr>CHI THEO MLNS</vt:lpstr>
      <vt:lpstr>B65</vt:lpstr>
      <vt:lpstr>B71</vt:lpstr>
      <vt:lpstr>b72</vt:lpstr>
      <vt:lpstr>DỰ PHÒNG</vt:lpstr>
      <vt:lpstr>KHẮC PHỤC THIÊN TAI</vt:lpstr>
      <vt:lpstr>CHUYỂN NGUỒN</vt:lpstr>
      <vt:lpstr>'BS 02 QUYET TOÁN THU'!Print_Titles</vt:lpstr>
      <vt:lpstr>'CHI THEO MLNS'!Print_Titles</vt:lpstr>
      <vt:lpstr>'CHUYỂN NGUỒN'!Print_Titles</vt:lpstr>
      <vt:lpstr>'Mục tiêu NTM'!Print_Titles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2026-08-17T07:48:00Z</dcterms:modified>
</cp:coreProperties>
</file>